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750" yWindow="255" windowWidth="8520" windowHeight="8175"/>
  </bookViews>
  <sheets>
    <sheet name="plantilla al 31 de DICIEMBRE 14" sheetId="11" r:id="rId1"/>
  </sheets>
  <definedNames>
    <definedName name="_xlnm._FilterDatabase" localSheetId="0" hidden="1">'plantilla al 31 de DICIEMBRE 14'!$B$6:$AA$18</definedName>
  </definedNames>
  <calcPr calcId="125725"/>
</workbook>
</file>

<file path=xl/calcChain.xml><?xml version="1.0" encoding="utf-8"?>
<calcChain xmlns="http://schemas.openxmlformats.org/spreadsheetml/2006/main">
  <c r="AD7" i="11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C8"/>
  <c r="AD8" s="1"/>
  <c r="AC9"/>
  <c r="AD9" s="1"/>
  <c r="AC10"/>
  <c r="AD10" s="1"/>
  <c r="AC11"/>
  <c r="AD11" s="1"/>
  <c r="AC12"/>
  <c r="AD12" s="1"/>
  <c r="AC13"/>
  <c r="AD13" s="1"/>
  <c r="AC14"/>
  <c r="AD14" s="1"/>
  <c r="AC15"/>
  <c r="AD15" s="1"/>
  <c r="AC16"/>
  <c r="AD16" s="1"/>
  <c r="AC17"/>
  <c r="AD17" s="1"/>
  <c r="AC18"/>
  <c r="AD18" s="1"/>
  <c r="AC19"/>
  <c r="AD19" s="1"/>
  <c r="AC20"/>
  <c r="AD20" s="1"/>
  <c r="AC21"/>
  <c r="AD21" s="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30"/>
  <c r="AD30" s="1"/>
  <c r="AC31"/>
  <c r="AD31" s="1"/>
  <c r="AC32"/>
  <c r="AD32" s="1"/>
  <c r="AC33"/>
  <c r="AD33" s="1"/>
  <c r="AC34"/>
  <c r="AD34" s="1"/>
  <c r="AC35"/>
  <c r="AD35" s="1"/>
  <c r="AC36"/>
  <c r="AD36" s="1"/>
  <c r="AC37"/>
  <c r="AD37" s="1"/>
  <c r="AC38"/>
  <c r="AD38" s="1"/>
  <c r="AC39"/>
  <c r="AD39" s="1"/>
  <c r="AC40"/>
  <c r="AD40" s="1"/>
  <c r="AC41"/>
  <c r="AD41" s="1"/>
  <c r="AC42"/>
  <c r="AD42" s="1"/>
  <c r="AC43"/>
  <c r="AD43" s="1"/>
  <c r="AC44"/>
  <c r="AD44" s="1"/>
  <c r="AC45"/>
  <c r="AD45" s="1"/>
  <c r="AC46"/>
  <c r="AD46" s="1"/>
  <c r="AC47"/>
  <c r="AD47" s="1"/>
  <c r="AC48"/>
  <c r="AD48" s="1"/>
  <c r="AC49"/>
  <c r="AD49" s="1"/>
  <c r="AC50"/>
  <c r="AD50" s="1"/>
  <c r="AC51"/>
  <c r="AD51" s="1"/>
  <c r="AC52"/>
  <c r="AD52" s="1"/>
  <c r="AC53"/>
  <c r="AD53" s="1"/>
  <c r="AC54"/>
  <c r="AD54" s="1"/>
  <c r="AC55"/>
  <c r="AD55" s="1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U55"/>
  <c r="U54"/>
  <c r="U51"/>
  <c r="U49"/>
  <c r="U48"/>
  <c r="U47"/>
  <c r="U34"/>
  <c r="U29"/>
  <c r="U26"/>
  <c r="U21"/>
  <c r="U19"/>
  <c r="U17"/>
  <c r="U15"/>
  <c r="U14"/>
  <c r="U12"/>
  <c r="U10"/>
  <c r="U56" l="1"/>
  <c r="T56" l="1"/>
  <c r="Q56"/>
  <c r="AF56"/>
  <c r="AE56"/>
  <c r="Z56"/>
  <c r="X56"/>
  <c r="W56"/>
  <c r="V56"/>
  <c r="S7"/>
  <c r="S56" s="1"/>
  <c r="R7"/>
  <c r="AA7" l="1"/>
  <c r="AA56" s="1"/>
  <c r="AC7"/>
  <c r="AB7"/>
  <c r="AB56" s="1"/>
  <c r="R56"/>
  <c r="AD56" l="1"/>
  <c r="AC56"/>
</calcChain>
</file>

<file path=xl/comments1.xml><?xml version="1.0" encoding="utf-8"?>
<comments xmlns="http://schemas.openxmlformats.org/spreadsheetml/2006/main">
  <authors>
    <author xml:space="preserve"> </author>
    <author>RecursosHumanos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estos sueldos se ajustaron al presupuesto que llego el día  14 de mayo de 2009 para el año corriente.
 La modificacion de salario es por segunda homologacion a diceimbre de 2009 según oficio</t>
        </r>
      </text>
    </comment>
    <comment ref="I20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PROMOCION A PARTIR DEL 16/ 01/2013
</t>
        </r>
      </text>
    </comment>
    <comment ref="I23" authorId="1">
      <text>
        <r>
          <rPr>
            <b/>
            <sz val="9"/>
            <color indexed="81"/>
            <rFont val="Tahoma"/>
            <charset val="1"/>
          </rPr>
          <t>RecursosHumanos:</t>
        </r>
        <r>
          <rPr>
            <sz val="9"/>
            <color indexed="81"/>
            <rFont val="Tahoma"/>
            <charset val="1"/>
          </rPr>
          <t xml:space="preserve">
CAMBIO DE PUESTO DE Técnico EN MANTENIMIENTO A ANALISTA ESPECIALIZADO A PARTIR DEL DÍA 16 DE OCTUBRE DE 2014
</t>
        </r>
      </text>
    </comment>
    <comment ref="I27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PROMOCION A PROGRAMADOR CON FECHA DE 01 DE SEPTIEMBRE DE SECRETARIO DE SUBDIRECCION.</t>
        </r>
      </text>
    </comment>
    <comment ref="I29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SE PROMUEVE A FRANCISCO Sánchez PEREZ A ANALISTA Técnico A PARTIR DE LA 2DA QUINCENA DE AGOSTO. ANTERIOR PUESTO DE CAPTURISTA</t>
        </r>
      </text>
    </comment>
    <comment ref="I30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PROMOCION A PARTIR DEL 16/01/2013 ANTES CAPTURISTA
</t>
        </r>
      </text>
    </comment>
    <comment ref="J32" authorId="1">
      <text>
        <r>
          <rPr>
            <b/>
            <sz val="9"/>
            <color indexed="81"/>
            <rFont val="Tahoma"/>
            <charset val="1"/>
          </rPr>
          <t>RecursosHumanos:</t>
        </r>
        <r>
          <rPr>
            <sz val="9"/>
            <color indexed="81"/>
            <rFont val="Tahoma"/>
            <charset val="1"/>
          </rPr>
          <t xml:space="preserve">
 FECHA DE INGRESO EL 01 DE OCTUBRE DE 2014
</t>
        </r>
      </text>
    </comment>
    <comment ref="I35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 PROMOCION APARTIR DEL DÍA 16 /01/2013
 ANTES SECRETARIA DE DEPARTAMENTO
</t>
        </r>
      </text>
    </comment>
    <comment ref="I36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12"/>
            <color indexed="81"/>
            <rFont val="Tahoma"/>
            <family val="2"/>
          </rPr>
          <t>PROMOCION DE NAYELI CASTAÑEDA CUEVAS  DE LABORATORISTA A CAPTURISTA A PARTIR DEL DÍA 01 DE SEPTIEMBRE DE 2014.</t>
        </r>
      </text>
    </comment>
    <comment ref="I40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MARIANA DEL PUESTO DE SECRETARIA DE SUBDIRECCION ADMINISTRATIVA PASA A LABORATORISTA DESDE EL 01 DE SEPTIEMBRE DE 2014. AL ÁREA ACADEMICA</t>
        </r>
      </text>
    </comment>
    <comment ref="J47" authorId="1">
      <text>
        <r>
          <rPr>
            <b/>
            <sz val="9"/>
            <color indexed="81"/>
            <rFont val="Tahoma"/>
            <family val="2"/>
          </rPr>
          <t>RecursosHumanos: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CAMBIO DE PUESTO A PARTIR DEL DÍA 01 DE MARZO DE INTENDENTE  A TÉCNICO  EN MANTENIMIENTO.  </t>
        </r>
      </text>
    </comment>
    <comment ref="I48" authorId="1">
      <text>
        <r>
          <rPr>
            <b/>
            <sz val="9"/>
            <color indexed="81"/>
            <rFont val="Tahoma"/>
            <charset val="1"/>
          </rPr>
          <t>RecursosHumanos:</t>
        </r>
        <r>
          <rPr>
            <sz val="9"/>
            <color indexed="81"/>
            <rFont val="Tahoma"/>
            <charset val="1"/>
          </rPr>
          <t xml:space="preserve">
CAMBIO DE PUESTO DE INTENDENTE A TÉCNICO EN MANTENIMIENTO A PARTIR DEL DÍA 16 DE OCTUBRE DE  2014
</t>
        </r>
      </text>
    </comment>
  </commentList>
</comments>
</file>

<file path=xl/sharedStrings.xml><?xml version="1.0" encoding="utf-8"?>
<sst xmlns="http://schemas.openxmlformats.org/spreadsheetml/2006/main" count="380" uniqueCount="203">
  <si>
    <t>ORGANISMO:</t>
  </si>
  <si>
    <t>SIGLAS:</t>
  </si>
  <si>
    <t>COLUMNAS ADICIONALES PARA CONCEPTOS MENSUALES PROPIOS DEL ORGANISMO</t>
  </si>
  <si>
    <t>COLUMNAS ADICIONALES PARA CONCEPTOS PROPIOS CON PERIODICIDAD DIFERENTE A LA MENSUAL</t>
  </si>
  <si>
    <t>No. Cons</t>
  </si>
  <si>
    <t>UP</t>
  </si>
  <si>
    <t>ORG</t>
  </si>
  <si>
    <t>PG</t>
  </si>
  <si>
    <t>PC</t>
  </si>
  <si>
    <t>UEG</t>
  </si>
  <si>
    <t>CÓDIGO  DEL PUESTO</t>
  </si>
  <si>
    <t>NOMBRE DEL BENEFICIARIO</t>
  </si>
  <si>
    <t>R.F.C.</t>
  </si>
  <si>
    <t>NIVEL</t>
  </si>
  <si>
    <t>JOR</t>
  </si>
  <si>
    <t>CATEG</t>
  </si>
  <si>
    <t>NOMBRE DEL PUESTO</t>
  </si>
  <si>
    <t>AREA DE ADSCRIPCIÓN DEL PUESTO</t>
  </si>
  <si>
    <t>DIRECCIÓN DE ADSCRIPCIÓN DEL PUESTO</t>
  </si>
  <si>
    <t>SOBRE
SUELDO
1101</t>
  </si>
  <si>
    <t>QUINQUENIO
1301</t>
  </si>
  <si>
    <t>DESPENSA 
1101</t>
  </si>
  <si>
    <t>TRANSPORTE 
1101</t>
  </si>
  <si>
    <t>PERCEPCIONES MENSUALES</t>
  </si>
  <si>
    <t>DEPENDENCIA CABEZA DE SECTOR</t>
  </si>
  <si>
    <t>PERCEPCIONES ANUALES</t>
  </si>
  <si>
    <t>OTROS</t>
  </si>
  <si>
    <t>ESTIMULO AL SERVICIO ADMINISTRATIVO</t>
  </si>
  <si>
    <t>INSTITUTO TECNOLOGICO SUPERIOR DE TAMAZULA DE GORDIANO</t>
  </si>
  <si>
    <t>ITS TAMAZULA</t>
  </si>
  <si>
    <t>SAUL MUNGUIA ORTIZ</t>
  </si>
  <si>
    <t>MUOS-730807IP4</t>
  </si>
  <si>
    <t>POR CONTRATAR</t>
  </si>
  <si>
    <t>JESUS RAMON GAUNA SIGALA</t>
  </si>
  <si>
    <t>MIGUEL ANGEL MACIEL GUZMAN</t>
  </si>
  <si>
    <t>JOSE ANDRADE GARCIA</t>
  </si>
  <si>
    <t>CARLOS ADOLFO HINOJOSA GOMEZ</t>
  </si>
  <si>
    <t>RAMONA CECILIA VILLA ROSALES</t>
  </si>
  <si>
    <t>ROGELIO RAMIREZ MORENO</t>
  </si>
  <si>
    <t>MARIA DE JESUS OCHOA  ORTIZ</t>
  </si>
  <si>
    <t>MARÍA GUADALUPE MAGAÑA MENDOZA</t>
  </si>
  <si>
    <t>ROBERTO CARLOS CUEVAS  DEL RIO</t>
  </si>
  <si>
    <t>CELIS CRISOSTOMO MARCO ANTONIO</t>
  </si>
  <si>
    <t>ANA ROSA CONTRERAS RODRIGUEZ</t>
  </si>
  <si>
    <t>ANA KARINA MARTINEZ ELIZONDO</t>
  </si>
  <si>
    <t>ANGELICA DEL ROCIO AMEZCUA RODRIGUEZ</t>
  </si>
  <si>
    <t>BELEN VARGAS RODRIGUEZ</t>
  </si>
  <si>
    <t>DANIELA FLORES CARDENAS</t>
  </si>
  <si>
    <t xml:space="preserve">CUAUHTLI TONATIUH RIOS GUTIERREZ </t>
  </si>
  <si>
    <t>VERONICA ANAHY GUTIERREZ SEVILLA</t>
  </si>
  <si>
    <t>FRANCISCO JAVIER SANCHEZ PEREZ</t>
  </si>
  <si>
    <t>IVAN GUADALUPE  GALVEZ RODRIGUEZ</t>
  </si>
  <si>
    <t>RUBEN HIRAM CASTELLANOS LARA</t>
  </si>
  <si>
    <t>MARIA ESTHER AGUAYO QUIROZ</t>
  </si>
  <si>
    <t>SOCRATES VAZQUEZ RAMOS</t>
  </si>
  <si>
    <t>GUILLERMINA GOMEZ MARTINEZ</t>
  </si>
  <si>
    <t>NAYELI CASTAÑEDA CUEVAS</t>
  </si>
  <si>
    <t>CRISHTIAN  ALEJANDRO QUIROZ HERNANDEZ</t>
  </si>
  <si>
    <t>MOJICA CONTRERAS ROSA ANGELICA</t>
  </si>
  <si>
    <t>MARIANA ELIZABETH JUAREZ CISNEROS</t>
  </si>
  <si>
    <t>LAURA REBECA PIZANO ORTEGA</t>
  </si>
  <si>
    <t>MARIA GUADALUPE MEDINA MENDOZA</t>
  </si>
  <si>
    <t>MARIA GUADALUPE PEREZ CARRAZCO</t>
  </si>
  <si>
    <t>ANA LILIA GUTIERREZ MACIEL</t>
  </si>
  <si>
    <t>LUCIEL ESMERALDA MEDINA MENDEZ</t>
  </si>
  <si>
    <t>RAMIREZ MAGALLON ALMA LETICIA</t>
  </si>
  <si>
    <t>PATRICIA GARCIA MARTINEZ</t>
  </si>
  <si>
    <t>MARCO ANTONIO TAPIA CORREA</t>
  </si>
  <si>
    <t>MARIA DEL CARMEN DEL TORO MEJIA</t>
  </si>
  <si>
    <t>MANUEL VILLALVAZO GUTIERREZ</t>
  </si>
  <si>
    <t>ERIK SALVADOR CONTRERAS ELIZONDO</t>
  </si>
  <si>
    <t>JOSE ANTONIO GUTIERREZ QUIROZ</t>
  </si>
  <si>
    <t>JORGE TORREZ MUNGUIA</t>
  </si>
  <si>
    <t>MIGUEL SOLORZANO SANCHEZ</t>
  </si>
  <si>
    <t>GASJ671218-2F6</t>
  </si>
  <si>
    <t>MAGM710922VA6</t>
  </si>
  <si>
    <t>AAGJ800615BZ4</t>
  </si>
  <si>
    <t>HIGC661018R56</t>
  </si>
  <si>
    <t>VIRR770301-6A9</t>
  </si>
  <si>
    <t>RAMR711206</t>
  </si>
  <si>
    <t>OOOJ671112</t>
  </si>
  <si>
    <t>MAMG810414</t>
  </si>
  <si>
    <t>CURR850502TT3</t>
  </si>
  <si>
    <t>CECM760807</t>
  </si>
  <si>
    <t>CORA-860920-</t>
  </si>
  <si>
    <t>MAEA821007</t>
  </si>
  <si>
    <t>AERA-840109-</t>
  </si>
  <si>
    <t>VARB-770809-</t>
  </si>
  <si>
    <t>FOCD820227</t>
  </si>
  <si>
    <t>RIGC821105JF5</t>
  </si>
  <si>
    <t>GUSV8803279T9</t>
  </si>
  <si>
    <t>SAPF760807P6</t>
  </si>
  <si>
    <t>ROGI-881212-</t>
  </si>
  <si>
    <t>CALR85114</t>
  </si>
  <si>
    <t>AUQE770317</t>
  </si>
  <si>
    <t>VARS870917</t>
  </si>
  <si>
    <t>GOMG730406</t>
  </si>
  <si>
    <t>CACN871015</t>
  </si>
  <si>
    <t>QUHC910305</t>
  </si>
  <si>
    <t>MOCR881118</t>
  </si>
  <si>
    <t>JUCM851205-</t>
  </si>
  <si>
    <t>PIOL-890910</t>
  </si>
  <si>
    <t>MEMG910101GQA</t>
  </si>
  <si>
    <t>PECG-800630</t>
  </si>
  <si>
    <t>GUMA-891128-BG2</t>
  </si>
  <si>
    <t>MEML8005148V5</t>
  </si>
  <si>
    <t>RAMA7902048X8</t>
  </si>
  <si>
    <t>GAMP661202</t>
  </si>
  <si>
    <t>TACM580418</t>
  </si>
  <si>
    <t>TOMC771228</t>
  </si>
  <si>
    <t>VIGM641104</t>
  </si>
  <si>
    <t>COEE870324</t>
  </si>
  <si>
    <t>GUAJ-570613</t>
  </si>
  <si>
    <t>TOMJ540131</t>
  </si>
  <si>
    <t>SOSM530916</t>
  </si>
  <si>
    <t>C</t>
  </si>
  <si>
    <t>DIRECTOR GENERAL</t>
  </si>
  <si>
    <t>SUBDIRECTOR DE AREA</t>
  </si>
  <si>
    <t xml:space="preserve">JEFE DE DIVISIÓN </t>
  </si>
  <si>
    <t xml:space="preserve">JEFE DE DEPTO. R.H. </t>
  </si>
  <si>
    <t xml:space="preserve">JEFE DE DEPTO. PLANEACION </t>
  </si>
  <si>
    <t>JEFE DE DEPTO. SERVICIOS ESCO</t>
  </si>
  <si>
    <t>JEFE DE DEPTO. RECURSOS FINANCIEROS.</t>
  </si>
  <si>
    <t>JEFE DE DEPARTAMENTO PROMOCION Y VINCULACION</t>
  </si>
  <si>
    <t>INGENIERO EN SISTEMAS</t>
  </si>
  <si>
    <t>TECNICO ESPECIALIZADO</t>
  </si>
  <si>
    <t>ANALISTA ESPECIALIZADO</t>
  </si>
  <si>
    <t>MEDICO GENERAL</t>
  </si>
  <si>
    <t>PSICOLOGO</t>
  </si>
  <si>
    <t>JEFE DE OFICINA</t>
  </si>
  <si>
    <t>PROGRAMADOR</t>
  </si>
  <si>
    <t>SECRETARIA DE DIRECCION</t>
  </si>
  <si>
    <t>ANALISTA TECNICO</t>
  </si>
  <si>
    <t xml:space="preserve">SECRETARIA DE SUBDIRECCIÓN  </t>
  </si>
  <si>
    <t>CAPTURISTA</t>
  </si>
  <si>
    <t>CHOFER DE DIRECTOR</t>
  </si>
  <si>
    <t>LABORATORISTA</t>
  </si>
  <si>
    <t>SECRETARIA DE DEPARTAMENTO</t>
  </si>
  <si>
    <t>TECNICO EN MANTENIMIENTO</t>
  </si>
  <si>
    <t>BIBLIOTECARIO</t>
  </si>
  <si>
    <t>ALMACENISTA</t>
  </si>
  <si>
    <t>INTENDENTE</t>
  </si>
  <si>
    <t>VIGILANTE</t>
  </si>
  <si>
    <t>DIRECCIÓN GENERAL</t>
  </si>
  <si>
    <t>SUBDIRECCION ADMINISTRATIVA</t>
  </si>
  <si>
    <t>SUBDIRECCION ACADÉMICA</t>
  </si>
  <si>
    <t>SUBDIRECCION ACADEMICA</t>
  </si>
  <si>
    <t>SUBDIRECCION DE ADMINISTRACION</t>
  </si>
  <si>
    <t>SUBDIRECTOR DE PROMOCION Y VINCULACION</t>
  </si>
  <si>
    <t>JEFE DE DEPTO. DE PROMOCION Y VIN</t>
  </si>
  <si>
    <t>JEFE DE DEPTO. DE RECURSOS FINANCIEROS</t>
  </si>
  <si>
    <t>JEFE DE DEPTO. DE PROMOCION Y VINCUL.</t>
  </si>
  <si>
    <t>JEFE DE DEPTO R.H.</t>
  </si>
  <si>
    <t>SERVICIOS ESCOLARES</t>
  </si>
  <si>
    <t>DIRECCION GENERAL</t>
  </si>
  <si>
    <t>JEFE DE PROMOCION Y VINCULACION</t>
  </si>
  <si>
    <t>JEFE DE DIVISION ACADEMICA</t>
  </si>
  <si>
    <t xml:space="preserve">JEFE DE DEPARTAMENTO </t>
  </si>
  <si>
    <t>SUBDRIECCION ADMINISTRATIVA</t>
  </si>
  <si>
    <t>JEFE DE RECURSOS FINANCIEROS</t>
  </si>
  <si>
    <t>JEFE DE RECURSOS HUMANOS</t>
  </si>
  <si>
    <t>JEFE DE DEPARTAMENTO DE SERVICIOS ESCOLARES</t>
  </si>
  <si>
    <t>JEFE DE PLANEACION</t>
  </si>
  <si>
    <t>DIRECCION</t>
  </si>
  <si>
    <t>FRANCISCO JAVIER GUERRERO OCHOA</t>
  </si>
  <si>
    <t>GUOF-700901-NE9</t>
  </si>
  <si>
    <t>ACADÉMICA</t>
  </si>
  <si>
    <t>ADMINISTRATIVA</t>
  </si>
  <si>
    <t>PLANEACION</t>
  </si>
  <si>
    <t>MAT. DIDACTICO</t>
  </si>
  <si>
    <t>PRIMA VACACIONAL  25 % SOBRE EL TOTAL DE LOS DÍAS CORRESPONDIENTES A VACACIONES</t>
  </si>
  <si>
    <t>AGUINALDO 40 DÍAS DE AGUINALDO</t>
  </si>
  <si>
    <t>AGUINALDO 10 DÍAS DE AGUINALDO</t>
  </si>
  <si>
    <t>SUELDO MENSUAL
1101</t>
  </si>
  <si>
    <t>PRIMA VACACIONAL DE 24 DÍAS</t>
  </si>
  <si>
    <t>CANASTILLA DE MATERNIDAD 1600.00 PESOS A LAS MADRES TRABAJADORAS QUE PRESENTEN LA INCAPACIDAD POSNATAL</t>
  </si>
  <si>
    <t>AYUDA PARA LENTES UNA VEZ AL AÑO POR TRABAJADOR</t>
  </si>
  <si>
    <t>AYUDA PARA UTILES ESCOLARES EN LA SEGUNDA QUINCENA DE AGOSTO</t>
  </si>
  <si>
    <t>SERVICIO DE GUARDERIA</t>
  </si>
  <si>
    <t>P01002</t>
  </si>
  <si>
    <t>CF33118</t>
  </si>
  <si>
    <t>P13006</t>
  </si>
  <si>
    <t>P16004</t>
  </si>
  <si>
    <t>A01001</t>
  </si>
  <si>
    <t>T06018</t>
  </si>
  <si>
    <t>CF53455</t>
  </si>
  <si>
    <t>P01001</t>
  </si>
  <si>
    <t>CF34280</t>
  </si>
  <si>
    <t>T06027</t>
  </si>
  <si>
    <t>S13008</t>
  </si>
  <si>
    <t>T16005</t>
  </si>
  <si>
    <t>CF34004</t>
  </si>
  <si>
    <t>S08011</t>
  </si>
  <si>
    <t>T05003</t>
  </si>
  <si>
    <t>A03004</t>
  </si>
  <si>
    <t>S06002</t>
  </si>
  <si>
    <t>S14001</t>
  </si>
  <si>
    <t>-</t>
  </si>
  <si>
    <t>SECRETARIA DE CIENCIA TECNOLOGIA  E INNOVACION</t>
  </si>
  <si>
    <t>BIANCA PAOLA GARCIA MORENO</t>
  </si>
  <si>
    <t>GAMB-900104-IE4</t>
  </si>
  <si>
    <t>JUAN MANUEL MARTINEZ VENEGAS</t>
  </si>
  <si>
    <t>MAVJ-720107-8W4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</si>
</sst>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0_ ;[Red]\-#,##0.00\ "/>
    <numFmt numFmtId="166" formatCode="_(&quot;$&quot;* #,##0.00_);_(&quot;$&quot;* \(#,##0.00\);_(&quot;$&quot;* &quot;-&quot;??_);_(@_)"/>
  </numFmts>
  <fonts count="26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7"/>
      <name val="Arial"/>
      <family val="2"/>
    </font>
    <font>
      <sz val="8"/>
      <name val="Arial"/>
      <family val="2"/>
    </font>
    <font>
      <sz val="8"/>
      <name val="MS Sans Serif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6"/>
      <name val="Arial"/>
      <family val="2"/>
    </font>
    <font>
      <b/>
      <sz val="10"/>
      <color rgb="FFC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4" fillId="0" borderId="0"/>
    <xf numFmtId="0" fontId="8" fillId="0" borderId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5" borderId="6" xfId="0" applyNumberFormat="1" applyFont="1" applyFill="1" applyBorder="1" applyAlignment="1">
      <alignment horizontal="center" vertical="center" textRotation="180" wrapText="1"/>
    </xf>
    <xf numFmtId="4" fontId="7" fillId="5" borderId="6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vertical="center"/>
    </xf>
    <xf numFmtId="165" fontId="11" fillId="3" borderId="7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1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66" fontId="4" fillId="0" borderId="5" xfId="2" applyFont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vertical="center"/>
    </xf>
    <xf numFmtId="164" fontId="8" fillId="0" borderId="5" xfId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/>
    <xf numFmtId="0" fontId="10" fillId="0" borderId="5" xfId="0" applyFont="1" applyBorder="1"/>
    <xf numFmtId="0" fontId="10" fillId="0" borderId="5" xfId="0" applyFont="1" applyFill="1" applyBorder="1" applyAlignment="1">
      <alignment horizontal="left"/>
    </xf>
    <xf numFmtId="0" fontId="10" fillId="0" borderId="6" xfId="0" applyFont="1" applyBorder="1"/>
    <xf numFmtId="0" fontId="10" fillId="0" borderId="10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4" fontId="4" fillId="0" borderId="10" xfId="9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6" fillId="5" borderId="6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6" borderId="5" xfId="0" applyFont="1" applyFill="1" applyBorder="1"/>
    <xf numFmtId="0" fontId="10" fillId="6" borderId="6" xfId="0" applyFont="1" applyFill="1" applyBorder="1"/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5" borderId="8" xfId="0" applyNumberFormat="1" applyFont="1" applyFill="1" applyBorder="1" applyAlignment="1">
      <alignment horizontal="center" vertical="center" wrapText="1"/>
    </xf>
    <xf numFmtId="0" fontId="10" fillId="0" borderId="5" xfId="8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9" applyFont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/>
    </xf>
    <xf numFmtId="0" fontId="10" fillId="0" borderId="5" xfId="9" applyFont="1" applyFill="1" applyBorder="1" applyAlignment="1">
      <alignment horizontal="center" vertical="center"/>
    </xf>
    <xf numFmtId="14" fontId="10" fillId="0" borderId="5" xfId="9" applyNumberFormat="1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10" fillId="3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6" fontId="4" fillId="0" borderId="0" xfId="2" applyFont="1" applyAlignment="1">
      <alignment horizontal="center" vertical="center"/>
    </xf>
    <xf numFmtId="166" fontId="7" fillId="5" borderId="8" xfId="2" applyFont="1" applyFill="1" applyBorder="1" applyAlignment="1">
      <alignment horizontal="center" vertical="center" wrapText="1"/>
    </xf>
    <xf numFmtId="166" fontId="19" fillId="0" borderId="10" xfId="2" applyFont="1" applyFill="1" applyBorder="1" applyAlignment="1"/>
    <xf numFmtId="166" fontId="4" fillId="0" borderId="5" xfId="2" applyFont="1" applyBorder="1" applyAlignment="1"/>
    <xf numFmtId="166" fontId="4" fillId="0" borderId="6" xfId="2" applyFont="1" applyBorder="1" applyAlignment="1"/>
    <xf numFmtId="0" fontId="6" fillId="0" borderId="5" xfId="0" applyFont="1" applyBorder="1" applyAlignment="1">
      <alignment horizontal="center" vertical="center"/>
    </xf>
    <xf numFmtId="0" fontId="7" fillId="5" borderId="8" xfId="0" applyNumberFormat="1" applyFont="1" applyFill="1" applyBorder="1" applyAlignment="1">
      <alignment horizontal="center" vertical="center" textRotation="180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justify" vertical="center"/>
    </xf>
    <xf numFmtId="0" fontId="10" fillId="3" borderId="5" xfId="0" applyFont="1" applyFill="1" applyBorder="1" applyAlignment="1">
      <alignment horizontal="justify" vertical="center"/>
    </xf>
    <xf numFmtId="0" fontId="10" fillId="3" borderId="7" xfId="0" applyFont="1" applyFill="1" applyBorder="1" applyAlignment="1">
      <alignment horizontal="justify" vertical="center"/>
    </xf>
    <xf numFmtId="4" fontId="22" fillId="5" borderId="11" xfId="9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textRotation="255" wrapText="1"/>
    </xf>
    <xf numFmtId="0" fontId="14" fillId="0" borderId="9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left" vertical="center"/>
    </xf>
  </cellXfs>
  <cellStyles count="10">
    <cellStyle name="Millares" xfId="1" builtinId="3"/>
    <cellStyle name="Millares 2" xfId="7"/>
    <cellStyle name="Moneda" xfId="2" builtinId="4"/>
    <cellStyle name="Normal" xfId="0" builtinId="0"/>
    <cellStyle name="Normal 2" xfId="3"/>
    <cellStyle name="Normal 2 2" xfId="6"/>
    <cellStyle name="Normal 3" xfId="4"/>
    <cellStyle name="Normal 4" xfId="5"/>
    <cellStyle name="Normal_~9885111" xfId="9"/>
    <cellStyle name="Normal_PLANTILLA P-ADMON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6"/>
  <sheetViews>
    <sheetView tabSelected="1" topLeftCell="A30" zoomScaleNormal="100" workbookViewId="0">
      <selection activeCell="F57" sqref="F57"/>
    </sheetView>
  </sheetViews>
  <sheetFormatPr baseColWidth="10" defaultColWidth="9.140625" defaultRowHeight="12.75"/>
  <cols>
    <col min="1" max="1" width="1.42578125" style="41" customWidth="1"/>
    <col min="2" max="2" width="6" style="56" customWidth="1"/>
    <col min="3" max="3" width="4.5703125" style="56" customWidth="1"/>
    <col min="4" max="4" width="5.140625" style="56" customWidth="1"/>
    <col min="5" max="5" width="5.5703125" style="56" customWidth="1"/>
    <col min="6" max="6" width="5.28515625" style="56" customWidth="1"/>
    <col min="7" max="7" width="6.140625" style="63" customWidth="1"/>
    <col min="8" max="8" width="6.85546875" style="63" customWidth="1"/>
    <col min="9" max="9" width="27.42578125" style="35" customWidth="1"/>
    <col min="10" max="10" width="16.85546875" style="35" customWidth="1"/>
    <col min="11" max="12" width="3.140625" style="2" bestFit="1" customWidth="1"/>
    <col min="13" max="13" width="5.42578125" style="2" customWidth="1"/>
    <col min="14" max="14" width="28" style="35" customWidth="1"/>
    <col min="15" max="15" width="39.28515625" style="35" customWidth="1"/>
    <col min="16" max="16" width="24.42578125" style="56" customWidth="1"/>
    <col min="17" max="17" width="12.5703125" style="69" customWidth="1"/>
    <col min="18" max="18" width="12.28515625" style="4" customWidth="1"/>
    <col min="19" max="19" width="11.42578125" style="4" bestFit="1" customWidth="1"/>
    <col min="20" max="20" width="12.140625" style="4" bestFit="1" customWidth="1"/>
    <col min="21" max="21" width="10.85546875" style="4" bestFit="1" customWidth="1"/>
    <col min="22" max="22" width="9" style="4" bestFit="1" customWidth="1"/>
    <col min="23" max="23" width="10.7109375" style="4" customWidth="1"/>
    <col min="24" max="25" width="16.42578125" style="1" customWidth="1"/>
    <col min="26" max="26" width="14" style="1" customWidth="1"/>
    <col min="27" max="27" width="12.42578125" style="1" bestFit="1" customWidth="1"/>
    <col min="28" max="29" width="13" style="1" customWidth="1"/>
    <col min="30" max="30" width="16.42578125" style="1" customWidth="1"/>
    <col min="31" max="31" width="14.5703125" style="1" customWidth="1"/>
    <col min="32" max="32" width="9.140625" style="1"/>
    <col min="33" max="33" width="10.28515625" style="1" bestFit="1" customWidth="1"/>
    <col min="34" max="16384" width="9.140625" style="1"/>
  </cols>
  <sheetData>
    <row r="1" spans="1:32" ht="23.25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32" ht="24" customHeight="1">
      <c r="B2" s="47" t="s">
        <v>0</v>
      </c>
      <c r="C2" s="47"/>
      <c r="E2" s="92" t="s">
        <v>28</v>
      </c>
      <c r="F2" s="92"/>
      <c r="G2" s="92"/>
      <c r="H2" s="92"/>
      <c r="I2" s="92"/>
      <c r="J2" s="92"/>
      <c r="K2" s="92"/>
      <c r="L2" s="3"/>
      <c r="M2" s="3"/>
    </row>
    <row r="3" spans="1:32" ht="24" customHeight="1">
      <c r="B3" s="47" t="s">
        <v>24</v>
      </c>
      <c r="C3" s="47"/>
      <c r="F3" s="57"/>
      <c r="G3" s="58"/>
      <c r="H3" s="58" t="s">
        <v>198</v>
      </c>
      <c r="I3" s="43"/>
      <c r="J3" s="46"/>
      <c r="K3" s="3"/>
      <c r="L3" s="3"/>
      <c r="M3" s="3"/>
      <c r="Y3" s="94"/>
      <c r="Z3" s="94"/>
      <c r="AA3" s="94"/>
      <c r="AB3" s="94"/>
      <c r="AC3" s="94"/>
      <c r="AD3" s="94"/>
      <c r="AE3" s="94"/>
    </row>
    <row r="4" spans="1:32" ht="24" customHeight="1">
      <c r="B4" s="59" t="s">
        <v>1</v>
      </c>
      <c r="C4" s="60"/>
      <c r="E4" s="61"/>
      <c r="F4" s="62"/>
      <c r="G4" s="62"/>
      <c r="H4" s="93" t="s">
        <v>29</v>
      </c>
      <c r="I4" s="93"/>
    </row>
    <row r="5" spans="1:32" ht="87.75" customHeight="1" thickBot="1">
      <c r="J5" s="47"/>
      <c r="Q5" s="82" t="s">
        <v>23</v>
      </c>
      <c r="R5" s="83"/>
      <c r="S5" s="83"/>
      <c r="T5" s="83"/>
      <c r="U5" s="87"/>
      <c r="V5" s="88" t="s">
        <v>2</v>
      </c>
      <c r="W5" s="91"/>
      <c r="X5" s="88" t="s">
        <v>3</v>
      </c>
      <c r="Y5" s="89"/>
      <c r="Z5" s="90"/>
      <c r="AA5" s="82" t="s">
        <v>25</v>
      </c>
      <c r="AB5" s="83"/>
      <c r="AC5" s="83"/>
      <c r="AD5" s="83"/>
      <c r="AE5" s="83"/>
      <c r="AF5" s="83"/>
    </row>
    <row r="6" spans="1:32" s="7" customFormat="1" ht="60" customHeight="1" thickBot="1">
      <c r="B6" s="64" t="s">
        <v>4</v>
      </c>
      <c r="C6" s="64" t="s">
        <v>5</v>
      </c>
      <c r="D6" s="64" t="s">
        <v>6</v>
      </c>
      <c r="E6" s="64" t="s">
        <v>7</v>
      </c>
      <c r="F6" s="64" t="s">
        <v>8</v>
      </c>
      <c r="G6" s="64" t="s">
        <v>9</v>
      </c>
      <c r="H6" s="36" t="s">
        <v>10</v>
      </c>
      <c r="I6" s="36" t="s">
        <v>11</v>
      </c>
      <c r="J6" s="48" t="s">
        <v>12</v>
      </c>
      <c r="K6" s="75" t="s">
        <v>13</v>
      </c>
      <c r="L6" s="5" t="s">
        <v>14</v>
      </c>
      <c r="M6" s="5" t="s">
        <v>15</v>
      </c>
      <c r="N6" s="36" t="s">
        <v>16</v>
      </c>
      <c r="O6" s="36" t="s">
        <v>17</v>
      </c>
      <c r="P6" s="48" t="s">
        <v>18</v>
      </c>
      <c r="Q6" s="70" t="s">
        <v>173</v>
      </c>
      <c r="R6" s="17" t="s">
        <v>19</v>
      </c>
      <c r="S6" s="17" t="s">
        <v>21</v>
      </c>
      <c r="T6" s="17" t="s">
        <v>22</v>
      </c>
      <c r="U6" s="17" t="s">
        <v>20</v>
      </c>
      <c r="V6" s="6" t="s">
        <v>169</v>
      </c>
      <c r="W6" s="6" t="s">
        <v>178</v>
      </c>
      <c r="X6" s="81" t="s">
        <v>175</v>
      </c>
      <c r="Y6" s="81" t="s">
        <v>177</v>
      </c>
      <c r="Z6" s="81" t="s">
        <v>176</v>
      </c>
      <c r="AA6" s="6" t="s">
        <v>171</v>
      </c>
      <c r="AB6" s="6" t="s">
        <v>172</v>
      </c>
      <c r="AC6" s="6" t="s">
        <v>174</v>
      </c>
      <c r="AD6" s="6" t="s">
        <v>170</v>
      </c>
      <c r="AE6" s="6" t="s">
        <v>27</v>
      </c>
      <c r="AF6" s="6" t="s">
        <v>26</v>
      </c>
    </row>
    <row r="7" spans="1:32" s="11" customFormat="1" ht="18.75" customHeight="1" thickBot="1">
      <c r="A7" s="84"/>
      <c r="B7" s="65">
        <v>1</v>
      </c>
      <c r="C7" s="65">
        <v>9</v>
      </c>
      <c r="D7" s="65">
        <v>26</v>
      </c>
      <c r="E7" s="66">
        <v>18</v>
      </c>
      <c r="F7" s="66">
        <v>1</v>
      </c>
      <c r="G7" s="66">
        <v>731</v>
      </c>
      <c r="H7" s="78" t="s">
        <v>197</v>
      </c>
      <c r="I7" s="24" t="s">
        <v>30</v>
      </c>
      <c r="J7" s="22" t="s">
        <v>31</v>
      </c>
      <c r="K7" s="12">
        <v>0</v>
      </c>
      <c r="L7" s="8">
        <v>40</v>
      </c>
      <c r="M7" s="12" t="s">
        <v>115</v>
      </c>
      <c r="N7" s="27" t="s">
        <v>116</v>
      </c>
      <c r="O7" s="37" t="s">
        <v>143</v>
      </c>
      <c r="P7" s="12" t="s">
        <v>163</v>
      </c>
      <c r="Q7" s="71">
        <v>33873.449999999997</v>
      </c>
      <c r="R7" s="34">
        <f>46501-Q7</f>
        <v>12627.550000000003</v>
      </c>
      <c r="S7" s="20">
        <f>SUM(22560/12)+771</f>
        <v>2651</v>
      </c>
      <c r="T7" s="20">
        <v>1336</v>
      </c>
      <c r="U7" s="20"/>
      <c r="V7" s="9"/>
      <c r="W7" s="9"/>
      <c r="X7" s="10"/>
      <c r="Y7" s="10"/>
      <c r="Z7" s="10"/>
      <c r="AA7" s="19">
        <f>SUM(Q7+R7)/30*40</f>
        <v>62001.333333333328</v>
      </c>
      <c r="AB7" s="19">
        <f>SUM(Q7+R7)/30*10</f>
        <v>15500.333333333332</v>
      </c>
      <c r="AC7" s="19">
        <f t="shared" ref="AC7:AC38" si="0">SUM(Q7+R7)/30*24</f>
        <v>37200.800000000003</v>
      </c>
      <c r="AD7" s="19">
        <f t="shared" ref="AD7:AD55" si="1">AC7*25%</f>
        <v>9300.2000000000007</v>
      </c>
      <c r="AE7" s="19"/>
      <c r="AF7" s="18"/>
    </row>
    <row r="8" spans="1:32" s="11" customFormat="1" ht="13.5" thickBot="1">
      <c r="A8" s="85"/>
      <c r="B8" s="65">
        <v>2</v>
      </c>
      <c r="C8" s="65">
        <v>9</v>
      </c>
      <c r="D8" s="65">
        <v>26</v>
      </c>
      <c r="E8" s="66">
        <v>18</v>
      </c>
      <c r="F8" s="66">
        <v>1</v>
      </c>
      <c r="G8" s="66">
        <v>731</v>
      </c>
      <c r="H8" s="78" t="s">
        <v>197</v>
      </c>
      <c r="I8" s="24" t="s">
        <v>164</v>
      </c>
      <c r="J8" s="49" t="s">
        <v>165</v>
      </c>
      <c r="K8" s="12">
        <v>0</v>
      </c>
      <c r="L8" s="8">
        <v>40</v>
      </c>
      <c r="M8" s="12" t="s">
        <v>115</v>
      </c>
      <c r="N8" s="29" t="s">
        <v>117</v>
      </c>
      <c r="O8" s="38" t="s">
        <v>144</v>
      </c>
      <c r="P8" s="12" t="s">
        <v>154</v>
      </c>
      <c r="Q8" s="72">
        <v>26190.6</v>
      </c>
      <c r="R8" s="34"/>
      <c r="S8" s="20">
        <v>771</v>
      </c>
      <c r="T8" s="20"/>
      <c r="U8" s="20"/>
      <c r="V8" s="21"/>
      <c r="W8" s="21"/>
      <c r="X8" s="10"/>
      <c r="Y8" s="10"/>
      <c r="Z8" s="10"/>
      <c r="AA8" s="19">
        <f t="shared" ref="AA8:AA55" si="2">SUM(Q8+R8)/30*40</f>
        <v>34920.800000000003</v>
      </c>
      <c r="AB8" s="19">
        <f t="shared" ref="AB8:AB55" si="3">SUM(Q8+R8)/30*10</f>
        <v>8730.2000000000007</v>
      </c>
      <c r="AC8" s="19">
        <f t="shared" si="0"/>
        <v>20952.48</v>
      </c>
      <c r="AD8" s="19">
        <f t="shared" si="1"/>
        <v>5238.12</v>
      </c>
      <c r="AE8" s="19">
        <f t="shared" ref="AE8:AE55" si="4">Q8/2</f>
        <v>13095.3</v>
      </c>
      <c r="AF8" s="18"/>
    </row>
    <row r="9" spans="1:32" s="11" customFormat="1" ht="13.5" thickBot="1">
      <c r="B9" s="65">
        <v>3</v>
      </c>
      <c r="C9" s="65">
        <v>9</v>
      </c>
      <c r="D9" s="65">
        <v>26</v>
      </c>
      <c r="E9" s="66">
        <v>18</v>
      </c>
      <c r="F9" s="66">
        <v>1</v>
      </c>
      <c r="G9" s="66">
        <v>731</v>
      </c>
      <c r="H9" s="79" t="s">
        <v>197</v>
      </c>
      <c r="I9" s="24" t="s">
        <v>33</v>
      </c>
      <c r="J9" s="50" t="s">
        <v>74</v>
      </c>
      <c r="K9" s="13">
        <v>0</v>
      </c>
      <c r="L9" s="8">
        <v>40</v>
      </c>
      <c r="M9" s="12" t="s">
        <v>115</v>
      </c>
      <c r="N9" s="29" t="s">
        <v>117</v>
      </c>
      <c r="O9" s="25" t="s">
        <v>145</v>
      </c>
      <c r="P9" s="12" t="s">
        <v>154</v>
      </c>
      <c r="Q9" s="72">
        <v>26190.6</v>
      </c>
      <c r="R9" s="34"/>
      <c r="S9" s="20">
        <v>771</v>
      </c>
      <c r="T9" s="20"/>
      <c r="U9" s="16"/>
      <c r="V9" s="9"/>
      <c r="W9" s="9"/>
      <c r="X9" s="10"/>
      <c r="Y9" s="10"/>
      <c r="Z9" s="10"/>
      <c r="AA9" s="19">
        <f t="shared" si="2"/>
        <v>34920.800000000003</v>
      </c>
      <c r="AB9" s="19">
        <f t="shared" si="3"/>
        <v>8730.2000000000007</v>
      </c>
      <c r="AC9" s="19">
        <f t="shared" si="0"/>
        <v>20952.48</v>
      </c>
      <c r="AD9" s="19">
        <f t="shared" si="1"/>
        <v>5238.12</v>
      </c>
      <c r="AE9" s="19">
        <f t="shared" si="4"/>
        <v>13095.3</v>
      </c>
      <c r="AF9" s="18"/>
    </row>
    <row r="10" spans="1:32" s="11" customFormat="1" ht="13.5" thickBot="1">
      <c r="B10" s="65">
        <v>4</v>
      </c>
      <c r="C10" s="65">
        <v>9</v>
      </c>
      <c r="D10" s="65">
        <v>26</v>
      </c>
      <c r="E10" s="66">
        <v>18</v>
      </c>
      <c r="F10" s="66">
        <v>1</v>
      </c>
      <c r="G10" s="66">
        <v>731</v>
      </c>
      <c r="H10" s="79" t="s">
        <v>197</v>
      </c>
      <c r="I10" s="24" t="s">
        <v>34</v>
      </c>
      <c r="J10" s="50" t="s">
        <v>75</v>
      </c>
      <c r="K10" s="13">
        <v>0</v>
      </c>
      <c r="L10" s="8">
        <v>40</v>
      </c>
      <c r="M10" s="12" t="s">
        <v>115</v>
      </c>
      <c r="N10" s="30" t="s">
        <v>118</v>
      </c>
      <c r="O10" s="38" t="s">
        <v>146</v>
      </c>
      <c r="P10" s="13" t="s">
        <v>166</v>
      </c>
      <c r="Q10" s="72">
        <v>22636.35</v>
      </c>
      <c r="R10" s="34"/>
      <c r="S10" s="20">
        <v>771</v>
      </c>
      <c r="T10" s="20"/>
      <c r="U10" s="20">
        <f>Q10*9.5%</f>
        <v>2150.45325</v>
      </c>
      <c r="V10" s="9"/>
      <c r="W10" s="9"/>
      <c r="X10" s="10"/>
      <c r="Y10" s="10"/>
      <c r="Z10" s="10"/>
      <c r="AA10" s="19">
        <f t="shared" si="2"/>
        <v>30181.8</v>
      </c>
      <c r="AB10" s="19">
        <f t="shared" si="3"/>
        <v>7545.45</v>
      </c>
      <c r="AC10" s="19">
        <f t="shared" si="0"/>
        <v>18109.079999999998</v>
      </c>
      <c r="AD10" s="19">
        <f t="shared" si="1"/>
        <v>4527.2699999999995</v>
      </c>
      <c r="AE10" s="19">
        <f t="shared" si="4"/>
        <v>11318.174999999999</v>
      </c>
      <c r="AF10" s="18"/>
    </row>
    <row r="11" spans="1:32" s="11" customFormat="1" ht="13.5" thickBot="1">
      <c r="B11" s="65">
        <v>5</v>
      </c>
      <c r="C11" s="65">
        <v>9</v>
      </c>
      <c r="D11" s="65">
        <v>26</v>
      </c>
      <c r="E11" s="66">
        <v>18</v>
      </c>
      <c r="F11" s="66">
        <v>1</v>
      </c>
      <c r="G11" s="66">
        <v>731</v>
      </c>
      <c r="H11" s="80" t="s">
        <v>197</v>
      </c>
      <c r="I11" s="24" t="s">
        <v>35</v>
      </c>
      <c r="J11" s="51" t="s">
        <v>76</v>
      </c>
      <c r="K11" s="13">
        <v>0</v>
      </c>
      <c r="L11" s="8">
        <v>40</v>
      </c>
      <c r="M11" s="12" t="s">
        <v>115</v>
      </c>
      <c r="N11" s="30" t="s">
        <v>118</v>
      </c>
      <c r="O11" s="38" t="s">
        <v>145</v>
      </c>
      <c r="P11" s="13" t="s">
        <v>166</v>
      </c>
      <c r="Q11" s="72">
        <v>22636.35</v>
      </c>
      <c r="R11" s="34"/>
      <c r="S11" s="20">
        <v>771</v>
      </c>
      <c r="T11" s="20"/>
      <c r="U11" s="20"/>
      <c r="V11" s="9"/>
      <c r="W11" s="9"/>
      <c r="X11" s="10"/>
      <c r="Y11" s="10"/>
      <c r="Z11" s="10"/>
      <c r="AA11" s="19">
        <f t="shared" si="2"/>
        <v>30181.8</v>
      </c>
      <c r="AB11" s="19">
        <f t="shared" si="3"/>
        <v>7545.45</v>
      </c>
      <c r="AC11" s="19">
        <f t="shared" si="0"/>
        <v>18109.079999999998</v>
      </c>
      <c r="AD11" s="19">
        <f t="shared" si="1"/>
        <v>4527.2699999999995</v>
      </c>
      <c r="AE11" s="19">
        <f t="shared" si="4"/>
        <v>11318.174999999999</v>
      </c>
      <c r="AF11" s="18"/>
    </row>
    <row r="12" spans="1:32" s="11" customFormat="1" ht="13.5" thickBot="1">
      <c r="B12" s="65">
        <v>6</v>
      </c>
      <c r="C12" s="65">
        <v>9</v>
      </c>
      <c r="D12" s="65">
        <v>26</v>
      </c>
      <c r="E12" s="66">
        <v>18</v>
      </c>
      <c r="F12" s="66">
        <v>1</v>
      </c>
      <c r="G12" s="66">
        <v>731</v>
      </c>
      <c r="H12" s="80" t="s">
        <v>197</v>
      </c>
      <c r="I12" s="24" t="s">
        <v>36</v>
      </c>
      <c r="J12" s="51" t="s">
        <v>77</v>
      </c>
      <c r="K12" s="13">
        <v>0</v>
      </c>
      <c r="L12" s="8">
        <v>40</v>
      </c>
      <c r="M12" s="12" t="s">
        <v>115</v>
      </c>
      <c r="N12" s="30" t="s">
        <v>118</v>
      </c>
      <c r="O12" s="38" t="s">
        <v>145</v>
      </c>
      <c r="P12" s="13" t="s">
        <v>166</v>
      </c>
      <c r="Q12" s="72">
        <v>22636.35</v>
      </c>
      <c r="R12" s="34"/>
      <c r="S12" s="20">
        <v>771</v>
      </c>
      <c r="T12" s="20"/>
      <c r="U12" s="20">
        <f>Q12*3.8%</f>
        <v>860.18129999999996</v>
      </c>
      <c r="V12" s="9"/>
      <c r="W12" s="9"/>
      <c r="X12" s="10"/>
      <c r="Y12" s="10"/>
      <c r="Z12" s="10"/>
      <c r="AA12" s="19">
        <f t="shared" si="2"/>
        <v>30181.8</v>
      </c>
      <c r="AB12" s="19">
        <f t="shared" si="3"/>
        <v>7545.45</v>
      </c>
      <c r="AC12" s="19">
        <f t="shared" si="0"/>
        <v>18109.079999999998</v>
      </c>
      <c r="AD12" s="19">
        <f t="shared" si="1"/>
        <v>4527.2699999999995</v>
      </c>
      <c r="AE12" s="19">
        <f t="shared" si="4"/>
        <v>11318.174999999999</v>
      </c>
      <c r="AF12" s="18"/>
    </row>
    <row r="13" spans="1:32" s="11" customFormat="1" ht="13.5" thickBot="1">
      <c r="B13" s="65">
        <v>7</v>
      </c>
      <c r="C13" s="65">
        <v>9</v>
      </c>
      <c r="D13" s="65">
        <v>26</v>
      </c>
      <c r="E13" s="66">
        <v>18</v>
      </c>
      <c r="F13" s="66">
        <v>1</v>
      </c>
      <c r="G13" s="66">
        <v>731</v>
      </c>
      <c r="H13" s="80" t="s">
        <v>197</v>
      </c>
      <c r="I13" s="24" t="s">
        <v>32</v>
      </c>
      <c r="J13" s="51"/>
      <c r="K13" s="13">
        <v>0</v>
      </c>
      <c r="L13" s="8">
        <v>40</v>
      </c>
      <c r="M13" s="12" t="s">
        <v>115</v>
      </c>
      <c r="N13" s="28" t="s">
        <v>118</v>
      </c>
      <c r="O13" s="38" t="s">
        <v>145</v>
      </c>
      <c r="P13" s="13" t="s">
        <v>166</v>
      </c>
      <c r="Q13" s="72">
        <v>22636.35</v>
      </c>
      <c r="R13" s="34"/>
      <c r="S13" s="20">
        <v>771</v>
      </c>
      <c r="T13" s="20"/>
      <c r="U13" s="20"/>
      <c r="V13" s="9"/>
      <c r="W13" s="9"/>
      <c r="X13" s="10"/>
      <c r="Y13" s="10"/>
      <c r="Z13" s="10"/>
      <c r="AA13" s="19">
        <f t="shared" si="2"/>
        <v>30181.8</v>
      </c>
      <c r="AB13" s="19">
        <f t="shared" si="3"/>
        <v>7545.45</v>
      </c>
      <c r="AC13" s="19">
        <f t="shared" si="0"/>
        <v>18109.079999999998</v>
      </c>
      <c r="AD13" s="19">
        <f t="shared" si="1"/>
        <v>4527.2699999999995</v>
      </c>
      <c r="AE13" s="19">
        <f t="shared" si="4"/>
        <v>11318.174999999999</v>
      </c>
      <c r="AF13" s="18"/>
    </row>
    <row r="14" spans="1:32" s="11" customFormat="1" ht="13.5" thickBot="1">
      <c r="B14" s="65">
        <v>8</v>
      </c>
      <c r="C14" s="65">
        <v>9</v>
      </c>
      <c r="D14" s="65">
        <v>26</v>
      </c>
      <c r="E14" s="66">
        <v>18</v>
      </c>
      <c r="F14" s="66">
        <v>1</v>
      </c>
      <c r="G14" s="66">
        <v>731</v>
      </c>
      <c r="H14" s="15" t="s">
        <v>197</v>
      </c>
      <c r="I14" s="24" t="s">
        <v>37</v>
      </c>
      <c r="J14" s="50" t="s">
        <v>78</v>
      </c>
      <c r="K14" s="12">
        <v>0</v>
      </c>
      <c r="L14" s="8">
        <v>40</v>
      </c>
      <c r="M14" s="12" t="s">
        <v>115</v>
      </c>
      <c r="N14" s="30" t="s">
        <v>119</v>
      </c>
      <c r="O14" s="38" t="s">
        <v>147</v>
      </c>
      <c r="P14" s="8" t="s">
        <v>167</v>
      </c>
      <c r="Q14" s="72">
        <v>16048.3</v>
      </c>
      <c r="R14" s="34"/>
      <c r="S14" s="20">
        <v>771</v>
      </c>
      <c r="T14" s="20"/>
      <c r="U14" s="20">
        <f>Q14*3.8%</f>
        <v>609.83539999999994</v>
      </c>
      <c r="V14" s="9"/>
      <c r="W14" s="9">
        <v>892</v>
      </c>
      <c r="X14" s="10"/>
      <c r="Y14" s="10"/>
      <c r="Z14" s="10"/>
      <c r="AA14" s="19">
        <f t="shared" si="2"/>
        <v>21397.73333333333</v>
      </c>
      <c r="AB14" s="19">
        <f t="shared" si="3"/>
        <v>5349.4333333333325</v>
      </c>
      <c r="AC14" s="19">
        <f t="shared" si="0"/>
        <v>12838.64</v>
      </c>
      <c r="AD14" s="19">
        <f t="shared" si="1"/>
        <v>3209.66</v>
      </c>
      <c r="AE14" s="19">
        <f t="shared" si="4"/>
        <v>8024.15</v>
      </c>
      <c r="AF14" s="18"/>
    </row>
    <row r="15" spans="1:32" s="11" customFormat="1" ht="13.5" thickBot="1">
      <c r="B15" s="65">
        <v>9</v>
      </c>
      <c r="C15" s="65">
        <v>9</v>
      </c>
      <c r="D15" s="65">
        <v>26</v>
      </c>
      <c r="E15" s="66">
        <v>18</v>
      </c>
      <c r="F15" s="66">
        <v>1</v>
      </c>
      <c r="G15" s="66">
        <v>731</v>
      </c>
      <c r="H15" s="15" t="s">
        <v>197</v>
      </c>
      <c r="I15" s="24" t="s">
        <v>38</v>
      </c>
      <c r="J15" s="49" t="s">
        <v>79</v>
      </c>
      <c r="K15" s="12">
        <v>0</v>
      </c>
      <c r="L15" s="8">
        <v>40</v>
      </c>
      <c r="M15" s="12" t="s">
        <v>115</v>
      </c>
      <c r="N15" s="29" t="s">
        <v>120</v>
      </c>
      <c r="O15" s="38" t="s">
        <v>147</v>
      </c>
      <c r="P15" s="8" t="s">
        <v>167</v>
      </c>
      <c r="Q15" s="72">
        <v>16048.3</v>
      </c>
      <c r="R15" s="34"/>
      <c r="S15" s="20">
        <v>771</v>
      </c>
      <c r="T15" s="20"/>
      <c r="U15" s="20">
        <f>Q15*7.6%</f>
        <v>1219.6707999999999</v>
      </c>
      <c r="V15" s="9"/>
      <c r="W15" s="9"/>
      <c r="X15" s="10"/>
      <c r="Y15" s="10"/>
      <c r="Z15" s="10"/>
      <c r="AA15" s="19">
        <f t="shared" si="2"/>
        <v>21397.73333333333</v>
      </c>
      <c r="AB15" s="19">
        <f t="shared" si="3"/>
        <v>5349.4333333333325</v>
      </c>
      <c r="AC15" s="19">
        <f t="shared" si="0"/>
        <v>12838.64</v>
      </c>
      <c r="AD15" s="19">
        <f t="shared" si="1"/>
        <v>3209.66</v>
      </c>
      <c r="AE15" s="19">
        <f t="shared" si="4"/>
        <v>8024.15</v>
      </c>
      <c r="AF15" s="18"/>
    </row>
    <row r="16" spans="1:32" s="11" customFormat="1" ht="13.5" thickBot="1">
      <c r="B16" s="65">
        <v>10</v>
      </c>
      <c r="C16" s="65">
        <v>9</v>
      </c>
      <c r="D16" s="65">
        <v>26</v>
      </c>
      <c r="E16" s="66">
        <v>18</v>
      </c>
      <c r="F16" s="66">
        <v>1</v>
      </c>
      <c r="G16" s="66">
        <v>731</v>
      </c>
      <c r="H16" s="15" t="s">
        <v>197</v>
      </c>
      <c r="I16" s="24" t="s">
        <v>39</v>
      </c>
      <c r="J16" s="51" t="s">
        <v>80</v>
      </c>
      <c r="K16" s="12">
        <v>0</v>
      </c>
      <c r="L16" s="8">
        <v>40</v>
      </c>
      <c r="M16" s="12" t="s">
        <v>115</v>
      </c>
      <c r="N16" s="29" t="s">
        <v>121</v>
      </c>
      <c r="O16" s="38" t="s">
        <v>146</v>
      </c>
      <c r="P16" s="8" t="s">
        <v>167</v>
      </c>
      <c r="Q16" s="72">
        <v>16048.3</v>
      </c>
      <c r="R16" s="34"/>
      <c r="S16" s="20">
        <v>771</v>
      </c>
      <c r="T16" s="20"/>
      <c r="U16" s="20"/>
      <c r="V16" s="9"/>
      <c r="W16" s="9"/>
      <c r="X16" s="10"/>
      <c r="Y16" s="10"/>
      <c r="Z16" s="10"/>
      <c r="AA16" s="19">
        <f t="shared" si="2"/>
        <v>21397.73333333333</v>
      </c>
      <c r="AB16" s="19">
        <f t="shared" si="3"/>
        <v>5349.4333333333325</v>
      </c>
      <c r="AC16" s="19">
        <f t="shared" si="0"/>
        <v>12838.64</v>
      </c>
      <c r="AD16" s="19">
        <f t="shared" si="1"/>
        <v>3209.66</v>
      </c>
      <c r="AE16" s="19">
        <f t="shared" si="4"/>
        <v>8024.15</v>
      </c>
      <c r="AF16" s="18"/>
    </row>
    <row r="17" spans="1:32" s="11" customFormat="1" ht="13.5" thickBot="1">
      <c r="B17" s="65">
        <v>11</v>
      </c>
      <c r="C17" s="65">
        <v>9</v>
      </c>
      <c r="D17" s="65">
        <v>26</v>
      </c>
      <c r="E17" s="66">
        <v>18</v>
      </c>
      <c r="F17" s="66">
        <v>1</v>
      </c>
      <c r="G17" s="66">
        <v>731</v>
      </c>
      <c r="H17" s="67" t="s">
        <v>197</v>
      </c>
      <c r="I17" s="24" t="s">
        <v>40</v>
      </c>
      <c r="J17" s="51" t="s">
        <v>81</v>
      </c>
      <c r="K17" s="76">
        <v>0</v>
      </c>
      <c r="L17" s="8">
        <v>40</v>
      </c>
      <c r="M17" s="12" t="s">
        <v>115</v>
      </c>
      <c r="N17" s="30" t="s">
        <v>122</v>
      </c>
      <c r="O17" s="38" t="s">
        <v>147</v>
      </c>
      <c r="P17" s="68" t="s">
        <v>167</v>
      </c>
      <c r="Q17" s="72">
        <v>16048.3</v>
      </c>
      <c r="R17" s="34"/>
      <c r="S17" s="20">
        <v>771</v>
      </c>
      <c r="T17" s="20"/>
      <c r="U17" s="20">
        <f>Q17*5.7%</f>
        <v>914.75310000000002</v>
      </c>
      <c r="V17" s="9"/>
      <c r="W17" s="9">
        <v>892</v>
      </c>
      <c r="X17" s="10"/>
      <c r="Y17" s="10"/>
      <c r="Z17" s="10"/>
      <c r="AA17" s="19">
        <f t="shared" si="2"/>
        <v>21397.73333333333</v>
      </c>
      <c r="AB17" s="19">
        <f t="shared" si="3"/>
        <v>5349.4333333333325</v>
      </c>
      <c r="AC17" s="19">
        <f t="shared" si="0"/>
        <v>12838.64</v>
      </c>
      <c r="AD17" s="19">
        <f t="shared" si="1"/>
        <v>3209.66</v>
      </c>
      <c r="AE17" s="19">
        <f t="shared" si="4"/>
        <v>8024.15</v>
      </c>
      <c r="AF17" s="18"/>
    </row>
    <row r="18" spans="1:32" ht="13.5" thickBot="1">
      <c r="B18" s="65">
        <v>12</v>
      </c>
      <c r="C18" s="65">
        <v>9</v>
      </c>
      <c r="D18" s="65">
        <v>26</v>
      </c>
      <c r="E18" s="66">
        <v>18</v>
      </c>
      <c r="F18" s="66">
        <v>1</v>
      </c>
      <c r="G18" s="66">
        <v>731</v>
      </c>
      <c r="H18" s="15" t="s">
        <v>197</v>
      </c>
      <c r="I18" s="24" t="s">
        <v>41</v>
      </c>
      <c r="J18" s="49" t="s">
        <v>82</v>
      </c>
      <c r="K18" s="77"/>
      <c r="L18" s="8">
        <v>40</v>
      </c>
      <c r="M18" s="12" t="s">
        <v>115</v>
      </c>
      <c r="N18" s="30" t="s">
        <v>123</v>
      </c>
      <c r="O18" s="38" t="s">
        <v>148</v>
      </c>
      <c r="P18" s="74" t="s">
        <v>166</v>
      </c>
      <c r="Q18" s="72">
        <v>16048.3</v>
      </c>
      <c r="R18" s="34"/>
      <c r="S18" s="20">
        <v>771</v>
      </c>
      <c r="T18" s="20"/>
      <c r="U18" s="20"/>
      <c r="V18" s="9"/>
      <c r="W18" s="9"/>
      <c r="X18" s="10"/>
      <c r="Y18" s="10"/>
      <c r="Z18" s="10"/>
      <c r="AA18" s="19">
        <f t="shared" si="2"/>
        <v>21397.73333333333</v>
      </c>
      <c r="AB18" s="19">
        <f t="shared" si="3"/>
        <v>5349.4333333333325</v>
      </c>
      <c r="AC18" s="19">
        <f t="shared" si="0"/>
        <v>12838.64</v>
      </c>
      <c r="AD18" s="19">
        <f t="shared" si="1"/>
        <v>3209.66</v>
      </c>
      <c r="AE18" s="19">
        <f t="shared" si="4"/>
        <v>8024.15</v>
      </c>
      <c r="AF18" s="18"/>
    </row>
    <row r="19" spans="1:32" ht="13.5" thickBot="1">
      <c r="B19" s="65">
        <v>13</v>
      </c>
      <c r="C19" s="65">
        <v>9</v>
      </c>
      <c r="D19" s="65">
        <v>26</v>
      </c>
      <c r="E19" s="66">
        <v>18</v>
      </c>
      <c r="F19" s="66">
        <v>1</v>
      </c>
      <c r="G19" s="66">
        <v>731</v>
      </c>
      <c r="H19" s="67" t="s">
        <v>179</v>
      </c>
      <c r="I19" s="24" t="s">
        <v>42</v>
      </c>
      <c r="J19" s="49" t="s">
        <v>83</v>
      </c>
      <c r="K19" s="77">
        <v>16</v>
      </c>
      <c r="L19" s="8">
        <v>40</v>
      </c>
      <c r="M19" s="12" t="s">
        <v>115</v>
      </c>
      <c r="N19" s="29" t="s">
        <v>124</v>
      </c>
      <c r="O19" s="38" t="s">
        <v>147</v>
      </c>
      <c r="P19" s="74" t="s">
        <v>167</v>
      </c>
      <c r="Q19" s="72">
        <v>8020.85</v>
      </c>
      <c r="R19" s="34"/>
      <c r="S19" s="20">
        <v>771</v>
      </c>
      <c r="T19" s="20"/>
      <c r="U19" s="20">
        <f>Q19*3.8%</f>
        <v>304.79230000000001</v>
      </c>
      <c r="V19" s="9"/>
      <c r="W19" s="9"/>
      <c r="X19" s="10"/>
      <c r="Y19" s="10"/>
      <c r="Z19" s="10"/>
      <c r="AA19" s="19">
        <f t="shared" si="2"/>
        <v>10694.466666666667</v>
      </c>
      <c r="AB19" s="19">
        <f t="shared" si="3"/>
        <v>2673.6166666666668</v>
      </c>
      <c r="AC19" s="19">
        <f t="shared" si="0"/>
        <v>6416.68</v>
      </c>
      <c r="AD19" s="19">
        <f t="shared" si="1"/>
        <v>1604.17</v>
      </c>
      <c r="AE19" s="19">
        <f t="shared" si="4"/>
        <v>4010.4250000000002</v>
      </c>
      <c r="AF19" s="18"/>
    </row>
    <row r="20" spans="1:32" s="2" customFormat="1" ht="13.5" thickBot="1">
      <c r="A20" s="42"/>
      <c r="B20" s="65">
        <v>14</v>
      </c>
      <c r="C20" s="65">
        <v>9</v>
      </c>
      <c r="D20" s="65">
        <v>26</v>
      </c>
      <c r="E20" s="66">
        <v>18</v>
      </c>
      <c r="F20" s="66">
        <v>1</v>
      </c>
      <c r="G20" s="66">
        <v>731</v>
      </c>
      <c r="H20" s="15" t="s">
        <v>180</v>
      </c>
      <c r="I20" s="24" t="s">
        <v>43</v>
      </c>
      <c r="J20" s="52" t="s">
        <v>84</v>
      </c>
      <c r="K20" s="77">
        <v>14</v>
      </c>
      <c r="L20" s="8">
        <v>40</v>
      </c>
      <c r="M20" s="12" t="s">
        <v>115</v>
      </c>
      <c r="N20" s="29" t="s">
        <v>125</v>
      </c>
      <c r="O20" s="38" t="s">
        <v>149</v>
      </c>
      <c r="P20" s="22" t="s">
        <v>166</v>
      </c>
      <c r="Q20" s="72">
        <v>7262.85</v>
      </c>
      <c r="R20" s="34"/>
      <c r="S20" s="20">
        <v>771</v>
      </c>
      <c r="T20" s="20"/>
      <c r="U20" s="20"/>
      <c r="V20" s="9"/>
      <c r="W20" s="9"/>
      <c r="X20" s="10"/>
      <c r="Y20" s="10"/>
      <c r="Z20" s="10"/>
      <c r="AA20" s="19">
        <f t="shared" si="2"/>
        <v>9683.7999999999993</v>
      </c>
      <c r="AB20" s="19">
        <f t="shared" si="3"/>
        <v>2420.9499999999998</v>
      </c>
      <c r="AC20" s="19">
        <f t="shared" si="0"/>
        <v>5810.28</v>
      </c>
      <c r="AD20" s="19">
        <f t="shared" si="1"/>
        <v>1452.57</v>
      </c>
      <c r="AE20" s="19">
        <f t="shared" si="4"/>
        <v>3631.4250000000002</v>
      </c>
      <c r="AF20" s="18"/>
    </row>
    <row r="21" spans="1:32" s="2" customFormat="1" ht="13.5" thickBot="1">
      <c r="A21" s="42"/>
      <c r="B21" s="65">
        <v>15</v>
      </c>
      <c r="C21" s="65">
        <v>9</v>
      </c>
      <c r="D21" s="65">
        <v>26</v>
      </c>
      <c r="E21" s="66">
        <v>18</v>
      </c>
      <c r="F21" s="66">
        <v>1</v>
      </c>
      <c r="G21" s="66">
        <v>731</v>
      </c>
      <c r="H21" s="15" t="s">
        <v>180</v>
      </c>
      <c r="I21" s="24" t="s">
        <v>44</v>
      </c>
      <c r="J21" s="51" t="s">
        <v>85</v>
      </c>
      <c r="K21" s="77">
        <v>14</v>
      </c>
      <c r="L21" s="8">
        <v>40</v>
      </c>
      <c r="M21" s="12" t="s">
        <v>115</v>
      </c>
      <c r="N21" s="29" t="s">
        <v>125</v>
      </c>
      <c r="O21" s="38" t="s">
        <v>150</v>
      </c>
      <c r="P21" s="22" t="s">
        <v>167</v>
      </c>
      <c r="Q21" s="72">
        <v>7262.85</v>
      </c>
      <c r="R21" s="34"/>
      <c r="S21" s="20">
        <v>771</v>
      </c>
      <c r="T21" s="20"/>
      <c r="U21" s="20">
        <f>Q21*9.5%</f>
        <v>689.97075000000007</v>
      </c>
      <c r="V21" s="9"/>
      <c r="W21" s="9"/>
      <c r="X21" s="10"/>
      <c r="Y21" s="10"/>
      <c r="Z21" s="10"/>
      <c r="AA21" s="19">
        <f t="shared" si="2"/>
        <v>9683.7999999999993</v>
      </c>
      <c r="AB21" s="19">
        <f t="shared" si="3"/>
        <v>2420.9499999999998</v>
      </c>
      <c r="AC21" s="19">
        <f t="shared" si="0"/>
        <v>5810.28</v>
      </c>
      <c r="AD21" s="19">
        <f t="shared" si="1"/>
        <v>1452.57</v>
      </c>
      <c r="AE21" s="19">
        <f t="shared" si="4"/>
        <v>3631.4250000000002</v>
      </c>
      <c r="AF21" s="18"/>
    </row>
    <row r="22" spans="1:32" s="2" customFormat="1" ht="13.5" thickBot="1">
      <c r="A22" s="42"/>
      <c r="B22" s="65">
        <v>16</v>
      </c>
      <c r="C22" s="65">
        <v>9</v>
      </c>
      <c r="D22" s="65">
        <v>26</v>
      </c>
      <c r="E22" s="66">
        <v>18</v>
      </c>
      <c r="F22" s="66">
        <v>1</v>
      </c>
      <c r="G22" s="66">
        <v>731</v>
      </c>
      <c r="H22" s="15" t="s">
        <v>179</v>
      </c>
      <c r="I22" s="24" t="s">
        <v>45</v>
      </c>
      <c r="J22" s="50" t="s">
        <v>86</v>
      </c>
      <c r="K22" s="77">
        <v>13</v>
      </c>
      <c r="L22" s="8">
        <v>40</v>
      </c>
      <c r="M22" s="12" t="s">
        <v>115</v>
      </c>
      <c r="N22" s="29" t="s">
        <v>126</v>
      </c>
      <c r="O22" s="38" t="s">
        <v>151</v>
      </c>
      <c r="P22" s="22" t="s">
        <v>166</v>
      </c>
      <c r="Q22" s="72">
        <v>6910.5</v>
      </c>
      <c r="R22" s="34"/>
      <c r="S22" s="20">
        <v>771</v>
      </c>
      <c r="T22" s="20"/>
      <c r="U22" s="20"/>
      <c r="V22" s="9"/>
      <c r="W22" s="9"/>
      <c r="X22" s="10"/>
      <c r="Y22" s="10"/>
      <c r="Z22" s="10"/>
      <c r="AA22" s="19">
        <f t="shared" si="2"/>
        <v>9214</v>
      </c>
      <c r="AB22" s="19">
        <f t="shared" si="3"/>
        <v>2303.5</v>
      </c>
      <c r="AC22" s="19">
        <f t="shared" si="0"/>
        <v>5528.4</v>
      </c>
      <c r="AD22" s="19">
        <f t="shared" si="1"/>
        <v>1382.1</v>
      </c>
      <c r="AE22" s="19">
        <f t="shared" si="4"/>
        <v>3455.25</v>
      </c>
      <c r="AF22" s="18"/>
    </row>
    <row r="23" spans="1:32" s="2" customFormat="1" ht="13.5" thickBot="1">
      <c r="A23" s="42"/>
      <c r="B23" s="65">
        <v>17</v>
      </c>
      <c r="C23" s="65">
        <v>9</v>
      </c>
      <c r="D23" s="65">
        <v>26</v>
      </c>
      <c r="E23" s="66">
        <v>18</v>
      </c>
      <c r="F23" s="66">
        <v>1</v>
      </c>
      <c r="G23" s="66">
        <v>731</v>
      </c>
      <c r="H23" s="15" t="s">
        <v>179</v>
      </c>
      <c r="I23" s="44" t="s">
        <v>67</v>
      </c>
      <c r="J23" s="51" t="s">
        <v>108</v>
      </c>
      <c r="K23" s="77">
        <v>13</v>
      </c>
      <c r="L23" s="8">
        <v>40</v>
      </c>
      <c r="M23" s="12" t="s">
        <v>115</v>
      </c>
      <c r="N23" s="29" t="s">
        <v>126</v>
      </c>
      <c r="O23" s="38" t="s">
        <v>146</v>
      </c>
      <c r="P23" s="22" t="s">
        <v>166</v>
      </c>
      <c r="Q23" s="72">
        <v>6910.5</v>
      </c>
      <c r="R23" s="34"/>
      <c r="S23" s="20">
        <v>771</v>
      </c>
      <c r="T23" s="20"/>
      <c r="U23" s="20"/>
      <c r="V23" s="9"/>
      <c r="W23" s="9"/>
      <c r="X23" s="10"/>
      <c r="Y23" s="10"/>
      <c r="Z23" s="10"/>
      <c r="AA23" s="19">
        <f t="shared" si="2"/>
        <v>9214</v>
      </c>
      <c r="AB23" s="19">
        <f t="shared" si="3"/>
        <v>2303.5</v>
      </c>
      <c r="AC23" s="19">
        <f t="shared" si="0"/>
        <v>5528.4</v>
      </c>
      <c r="AD23" s="19">
        <f t="shared" si="1"/>
        <v>1382.1</v>
      </c>
      <c r="AE23" s="19">
        <f t="shared" si="4"/>
        <v>3455.25</v>
      </c>
      <c r="AF23" s="18"/>
    </row>
    <row r="24" spans="1:32" s="2" customFormat="1" ht="13.5" thickBot="1">
      <c r="A24" s="42"/>
      <c r="B24" s="65">
        <v>18</v>
      </c>
      <c r="C24" s="65">
        <v>9</v>
      </c>
      <c r="D24" s="65">
        <v>26</v>
      </c>
      <c r="E24" s="66">
        <v>18</v>
      </c>
      <c r="F24" s="66">
        <v>1</v>
      </c>
      <c r="G24" s="66">
        <v>731</v>
      </c>
      <c r="H24" s="15" t="s">
        <v>181</v>
      </c>
      <c r="I24" s="24" t="s">
        <v>32</v>
      </c>
      <c r="J24" s="51"/>
      <c r="K24" s="77">
        <v>13</v>
      </c>
      <c r="L24" s="8">
        <v>40</v>
      </c>
      <c r="M24" s="12" t="s">
        <v>115</v>
      </c>
      <c r="N24" s="28" t="s">
        <v>127</v>
      </c>
      <c r="O24" s="38" t="s">
        <v>152</v>
      </c>
      <c r="P24" s="22" t="s">
        <v>167</v>
      </c>
      <c r="Q24" s="72">
        <v>6910.5</v>
      </c>
      <c r="R24" s="34"/>
      <c r="S24" s="20">
        <v>771</v>
      </c>
      <c r="T24" s="20"/>
      <c r="U24" s="20"/>
      <c r="V24" s="9"/>
      <c r="W24" s="9"/>
      <c r="X24" s="10"/>
      <c r="Y24" s="10"/>
      <c r="Z24" s="10"/>
      <c r="AA24" s="19">
        <f t="shared" si="2"/>
        <v>9214</v>
      </c>
      <c r="AB24" s="19">
        <f t="shared" si="3"/>
        <v>2303.5</v>
      </c>
      <c r="AC24" s="19">
        <f t="shared" si="0"/>
        <v>5528.4</v>
      </c>
      <c r="AD24" s="19">
        <f t="shared" si="1"/>
        <v>1382.1</v>
      </c>
      <c r="AE24" s="19">
        <f t="shared" si="4"/>
        <v>3455.25</v>
      </c>
      <c r="AF24" s="18"/>
    </row>
    <row r="25" spans="1:32" s="2" customFormat="1" ht="13.5" thickBot="1">
      <c r="A25" s="42"/>
      <c r="B25" s="65">
        <v>19</v>
      </c>
      <c r="C25" s="65">
        <v>9</v>
      </c>
      <c r="D25" s="65">
        <v>26</v>
      </c>
      <c r="E25" s="66">
        <v>18</v>
      </c>
      <c r="F25" s="66">
        <v>1</v>
      </c>
      <c r="G25" s="66">
        <v>731</v>
      </c>
      <c r="H25" s="67" t="s">
        <v>182</v>
      </c>
      <c r="I25" s="24" t="s">
        <v>46</v>
      </c>
      <c r="J25" s="50" t="s">
        <v>87</v>
      </c>
      <c r="K25" s="77">
        <v>13</v>
      </c>
      <c r="L25" s="8">
        <v>40</v>
      </c>
      <c r="M25" s="12" t="s">
        <v>115</v>
      </c>
      <c r="N25" s="30" t="s">
        <v>128</v>
      </c>
      <c r="O25" s="38" t="s">
        <v>153</v>
      </c>
      <c r="P25" s="22" t="s">
        <v>166</v>
      </c>
      <c r="Q25" s="72">
        <v>6910.5</v>
      </c>
      <c r="R25" s="34"/>
      <c r="S25" s="20">
        <v>771</v>
      </c>
      <c r="T25" s="20"/>
      <c r="U25" s="20"/>
      <c r="V25" s="9"/>
      <c r="W25" s="9"/>
      <c r="X25" s="10"/>
      <c r="Y25" s="10"/>
      <c r="Z25" s="10"/>
      <c r="AA25" s="19">
        <f t="shared" si="2"/>
        <v>9214</v>
      </c>
      <c r="AB25" s="19">
        <f t="shared" si="3"/>
        <v>2303.5</v>
      </c>
      <c r="AC25" s="19">
        <f t="shared" si="0"/>
        <v>5528.4</v>
      </c>
      <c r="AD25" s="19">
        <f t="shared" si="1"/>
        <v>1382.1</v>
      </c>
      <c r="AE25" s="19">
        <f t="shared" si="4"/>
        <v>3455.25</v>
      </c>
      <c r="AF25" s="18"/>
    </row>
    <row r="26" spans="1:32" s="2" customFormat="1" ht="13.5" thickBot="1">
      <c r="A26" s="42"/>
      <c r="B26" s="65">
        <v>20</v>
      </c>
      <c r="C26" s="65">
        <v>9</v>
      </c>
      <c r="D26" s="65">
        <v>26</v>
      </c>
      <c r="E26" s="66">
        <v>18</v>
      </c>
      <c r="F26" s="66">
        <v>1</v>
      </c>
      <c r="G26" s="66">
        <v>731</v>
      </c>
      <c r="H26" s="15" t="s">
        <v>183</v>
      </c>
      <c r="I26" s="24" t="s">
        <v>47</v>
      </c>
      <c r="J26" s="50" t="s">
        <v>88</v>
      </c>
      <c r="K26" s="77">
        <v>12</v>
      </c>
      <c r="L26" s="8">
        <v>40</v>
      </c>
      <c r="M26" s="12" t="s">
        <v>115</v>
      </c>
      <c r="N26" s="30" t="s">
        <v>129</v>
      </c>
      <c r="O26" s="38" t="s">
        <v>151</v>
      </c>
      <c r="P26" s="22" t="s">
        <v>167</v>
      </c>
      <c r="Q26" s="72">
        <v>6576.9</v>
      </c>
      <c r="R26" s="34"/>
      <c r="S26" s="20">
        <v>771</v>
      </c>
      <c r="T26" s="20"/>
      <c r="U26" s="20">
        <f>Q26*9.5%</f>
        <v>624.80549999999994</v>
      </c>
      <c r="V26" s="9"/>
      <c r="W26" s="9">
        <v>892</v>
      </c>
      <c r="X26" s="10"/>
      <c r="Y26" s="10"/>
      <c r="Z26" s="10"/>
      <c r="AA26" s="19">
        <f t="shared" si="2"/>
        <v>8769.1999999999989</v>
      </c>
      <c r="AB26" s="19">
        <f t="shared" si="3"/>
        <v>2192.2999999999997</v>
      </c>
      <c r="AC26" s="19">
        <f t="shared" si="0"/>
        <v>5261.5199999999995</v>
      </c>
      <c r="AD26" s="19">
        <f t="shared" si="1"/>
        <v>1315.3799999999999</v>
      </c>
      <c r="AE26" s="19">
        <f t="shared" si="4"/>
        <v>3288.45</v>
      </c>
      <c r="AF26" s="18"/>
    </row>
    <row r="27" spans="1:32" s="2" customFormat="1" ht="13.5" thickBot="1">
      <c r="A27" s="42"/>
      <c r="B27" s="65">
        <v>21</v>
      </c>
      <c r="C27" s="65">
        <v>9</v>
      </c>
      <c r="D27" s="65">
        <v>26</v>
      </c>
      <c r="E27" s="66">
        <v>18</v>
      </c>
      <c r="F27" s="66">
        <v>1</v>
      </c>
      <c r="G27" s="66">
        <v>731</v>
      </c>
      <c r="H27" s="67" t="s">
        <v>184</v>
      </c>
      <c r="I27" s="23" t="s">
        <v>48</v>
      </c>
      <c r="J27" s="50" t="s">
        <v>89</v>
      </c>
      <c r="K27" s="77">
        <v>12</v>
      </c>
      <c r="L27" s="8">
        <v>40</v>
      </c>
      <c r="M27" s="12" t="s">
        <v>115</v>
      </c>
      <c r="N27" s="29" t="s">
        <v>130</v>
      </c>
      <c r="O27" s="38" t="s">
        <v>146</v>
      </c>
      <c r="P27" s="22" t="s">
        <v>167</v>
      </c>
      <c r="Q27" s="72">
        <v>6576.9</v>
      </c>
      <c r="R27" s="34"/>
      <c r="S27" s="20">
        <v>771</v>
      </c>
      <c r="T27" s="20"/>
      <c r="U27" s="20"/>
      <c r="V27" s="9"/>
      <c r="W27" s="9"/>
      <c r="X27" s="10"/>
      <c r="Y27" s="10"/>
      <c r="Z27" s="10"/>
      <c r="AA27" s="19">
        <f t="shared" si="2"/>
        <v>8769.1999999999989</v>
      </c>
      <c r="AB27" s="19">
        <f t="shared" si="3"/>
        <v>2192.2999999999997</v>
      </c>
      <c r="AC27" s="19">
        <f t="shared" si="0"/>
        <v>5261.5199999999995</v>
      </c>
      <c r="AD27" s="19">
        <f t="shared" si="1"/>
        <v>1315.3799999999999</v>
      </c>
      <c r="AE27" s="19">
        <f t="shared" si="4"/>
        <v>3288.45</v>
      </c>
      <c r="AF27" s="18"/>
    </row>
    <row r="28" spans="1:32" s="2" customFormat="1" ht="13.5" thickBot="1">
      <c r="A28" s="42"/>
      <c r="B28" s="65">
        <v>22</v>
      </c>
      <c r="C28" s="65">
        <v>9</v>
      </c>
      <c r="D28" s="65">
        <v>26</v>
      </c>
      <c r="E28" s="66">
        <v>18</v>
      </c>
      <c r="F28" s="66">
        <v>1</v>
      </c>
      <c r="G28" s="66">
        <v>731</v>
      </c>
      <c r="H28" s="15" t="s">
        <v>185</v>
      </c>
      <c r="I28" s="23" t="s">
        <v>49</v>
      </c>
      <c r="J28" s="50" t="s">
        <v>90</v>
      </c>
      <c r="K28" s="77">
        <v>12</v>
      </c>
      <c r="L28" s="8">
        <v>40</v>
      </c>
      <c r="M28" s="12" t="s">
        <v>115</v>
      </c>
      <c r="N28" s="29" t="s">
        <v>131</v>
      </c>
      <c r="O28" s="38" t="s">
        <v>154</v>
      </c>
      <c r="P28" s="22" t="s">
        <v>163</v>
      </c>
      <c r="Q28" s="72">
        <v>6576.9</v>
      </c>
      <c r="R28" s="34"/>
      <c r="S28" s="20">
        <v>771</v>
      </c>
      <c r="T28" s="20"/>
      <c r="U28" s="20"/>
      <c r="V28" s="9"/>
      <c r="W28" s="9"/>
      <c r="X28" s="10"/>
      <c r="Y28" s="10"/>
      <c r="Z28" s="10"/>
      <c r="AA28" s="19">
        <f t="shared" si="2"/>
        <v>8769.1999999999989</v>
      </c>
      <c r="AB28" s="19">
        <f t="shared" si="3"/>
        <v>2192.2999999999997</v>
      </c>
      <c r="AC28" s="19">
        <f t="shared" si="0"/>
        <v>5261.5199999999995</v>
      </c>
      <c r="AD28" s="19">
        <f t="shared" si="1"/>
        <v>1315.3799999999999</v>
      </c>
      <c r="AE28" s="19">
        <f t="shared" si="4"/>
        <v>3288.45</v>
      </c>
      <c r="AF28" s="18"/>
    </row>
    <row r="29" spans="1:32" s="2" customFormat="1" ht="13.5" thickBot="1">
      <c r="A29" s="42"/>
      <c r="B29" s="65">
        <v>23</v>
      </c>
      <c r="C29" s="65">
        <v>9</v>
      </c>
      <c r="D29" s="65">
        <v>26</v>
      </c>
      <c r="E29" s="66">
        <v>18</v>
      </c>
      <c r="F29" s="66">
        <v>1</v>
      </c>
      <c r="G29" s="66">
        <v>731</v>
      </c>
      <c r="H29" s="67" t="s">
        <v>186</v>
      </c>
      <c r="I29" s="24" t="s">
        <v>50</v>
      </c>
      <c r="J29" s="50" t="s">
        <v>91</v>
      </c>
      <c r="K29" s="77">
        <v>10</v>
      </c>
      <c r="L29" s="8">
        <v>40</v>
      </c>
      <c r="M29" s="12" t="s">
        <v>115</v>
      </c>
      <c r="N29" s="29" t="s">
        <v>132</v>
      </c>
      <c r="O29" s="38" t="s">
        <v>151</v>
      </c>
      <c r="P29" s="22" t="s">
        <v>167</v>
      </c>
      <c r="Q29" s="72">
        <v>5965.45</v>
      </c>
      <c r="R29" s="34"/>
      <c r="S29" s="20">
        <v>771</v>
      </c>
      <c r="T29" s="20"/>
      <c r="U29" s="20">
        <f>Q29*1.9%</f>
        <v>113.34354999999999</v>
      </c>
      <c r="V29" s="9"/>
      <c r="W29" s="9"/>
      <c r="X29" s="10"/>
      <c r="Y29" s="10"/>
      <c r="Z29" s="10"/>
      <c r="AA29" s="19">
        <f t="shared" si="2"/>
        <v>7953.9333333333334</v>
      </c>
      <c r="AB29" s="19">
        <f t="shared" si="3"/>
        <v>1988.4833333333333</v>
      </c>
      <c r="AC29" s="19">
        <f t="shared" si="0"/>
        <v>4772.3599999999997</v>
      </c>
      <c r="AD29" s="19">
        <f t="shared" si="1"/>
        <v>1193.0899999999999</v>
      </c>
      <c r="AE29" s="19">
        <f t="shared" si="4"/>
        <v>2982.7249999999999</v>
      </c>
      <c r="AF29" s="18"/>
    </row>
    <row r="30" spans="1:32" s="2" customFormat="1" ht="13.5" thickBot="1">
      <c r="A30" s="42"/>
      <c r="B30" s="65">
        <v>24</v>
      </c>
      <c r="C30" s="65">
        <v>9</v>
      </c>
      <c r="D30" s="65">
        <v>26</v>
      </c>
      <c r="E30" s="66">
        <v>18</v>
      </c>
      <c r="F30" s="66">
        <v>1</v>
      </c>
      <c r="G30" s="66">
        <v>731</v>
      </c>
      <c r="H30" s="67" t="s">
        <v>186</v>
      </c>
      <c r="I30" s="24" t="s">
        <v>51</v>
      </c>
      <c r="J30" s="49" t="s">
        <v>92</v>
      </c>
      <c r="K30" s="77">
        <v>10</v>
      </c>
      <c r="L30" s="8">
        <v>40</v>
      </c>
      <c r="M30" s="12" t="s">
        <v>115</v>
      </c>
      <c r="N30" s="29" t="s">
        <v>132</v>
      </c>
      <c r="O30" s="38" t="s">
        <v>144</v>
      </c>
      <c r="P30" s="22" t="s">
        <v>167</v>
      </c>
      <c r="Q30" s="72">
        <v>5965.45</v>
      </c>
      <c r="R30" s="34"/>
      <c r="S30" s="20">
        <v>771</v>
      </c>
      <c r="T30" s="20"/>
      <c r="U30" s="20"/>
      <c r="V30" s="9"/>
      <c r="W30" s="9"/>
      <c r="X30" s="10"/>
      <c r="Y30" s="10"/>
      <c r="Z30" s="10"/>
      <c r="AA30" s="19">
        <f t="shared" si="2"/>
        <v>7953.9333333333334</v>
      </c>
      <c r="AB30" s="19">
        <f t="shared" si="3"/>
        <v>1988.4833333333333</v>
      </c>
      <c r="AC30" s="19">
        <f t="shared" si="0"/>
        <v>4772.3599999999997</v>
      </c>
      <c r="AD30" s="19">
        <f t="shared" si="1"/>
        <v>1193.0899999999999</v>
      </c>
      <c r="AE30" s="19">
        <f t="shared" si="4"/>
        <v>2982.7249999999999</v>
      </c>
      <c r="AF30" s="18"/>
    </row>
    <row r="31" spans="1:32" s="2" customFormat="1" ht="13.5" thickBot="1">
      <c r="A31" s="42"/>
      <c r="B31" s="65">
        <v>25</v>
      </c>
      <c r="C31" s="65">
        <v>9</v>
      </c>
      <c r="D31" s="65">
        <v>26</v>
      </c>
      <c r="E31" s="66">
        <v>18</v>
      </c>
      <c r="F31" s="66">
        <v>1</v>
      </c>
      <c r="G31" s="66">
        <v>731</v>
      </c>
      <c r="H31" s="67" t="s">
        <v>186</v>
      </c>
      <c r="I31" s="24" t="s">
        <v>52</v>
      </c>
      <c r="J31" s="51" t="s">
        <v>93</v>
      </c>
      <c r="K31" s="77">
        <v>10</v>
      </c>
      <c r="L31" s="8">
        <v>40</v>
      </c>
      <c r="M31" s="12" t="s">
        <v>115</v>
      </c>
      <c r="N31" s="29" t="s">
        <v>132</v>
      </c>
      <c r="O31" s="38" t="s">
        <v>155</v>
      </c>
      <c r="P31" s="22" t="s">
        <v>166</v>
      </c>
      <c r="Q31" s="72">
        <v>5965.45</v>
      </c>
      <c r="R31" s="34"/>
      <c r="S31" s="20">
        <v>771</v>
      </c>
      <c r="T31" s="20"/>
      <c r="U31" s="20"/>
      <c r="V31" s="9"/>
      <c r="W31" s="9"/>
      <c r="X31" s="10"/>
      <c r="Y31" s="10"/>
      <c r="Z31" s="10"/>
      <c r="AA31" s="19">
        <f t="shared" si="2"/>
        <v>7953.9333333333334</v>
      </c>
      <c r="AB31" s="19">
        <f t="shared" si="3"/>
        <v>1988.4833333333333</v>
      </c>
      <c r="AC31" s="19">
        <f t="shared" si="0"/>
        <v>4772.3599999999997</v>
      </c>
      <c r="AD31" s="19">
        <f t="shared" si="1"/>
        <v>1193.0899999999999</v>
      </c>
      <c r="AE31" s="19">
        <f t="shared" si="4"/>
        <v>2982.7249999999999</v>
      </c>
      <c r="AF31" s="18"/>
    </row>
    <row r="32" spans="1:32" s="2" customFormat="1" ht="13.5" thickBot="1">
      <c r="A32" s="42"/>
      <c r="B32" s="65">
        <v>26</v>
      </c>
      <c r="C32" s="65">
        <v>9</v>
      </c>
      <c r="D32" s="65">
        <v>26</v>
      </c>
      <c r="E32" s="66">
        <v>18</v>
      </c>
      <c r="F32" s="66">
        <v>1</v>
      </c>
      <c r="G32" s="66">
        <v>731</v>
      </c>
      <c r="H32" s="15" t="s">
        <v>187</v>
      </c>
      <c r="I32" s="23" t="s">
        <v>199</v>
      </c>
      <c r="J32" s="51" t="s">
        <v>200</v>
      </c>
      <c r="K32" s="77">
        <v>8</v>
      </c>
      <c r="L32" s="8">
        <v>40</v>
      </c>
      <c r="M32" s="12" t="s">
        <v>115</v>
      </c>
      <c r="N32" s="29" t="s">
        <v>133</v>
      </c>
      <c r="O32" s="38" t="s">
        <v>147</v>
      </c>
      <c r="P32" s="22" t="s">
        <v>167</v>
      </c>
      <c r="Q32" s="72">
        <v>5403.6</v>
      </c>
      <c r="R32" s="34"/>
      <c r="S32" s="20">
        <v>771</v>
      </c>
      <c r="T32" s="20"/>
      <c r="U32" s="20"/>
      <c r="V32" s="9"/>
      <c r="W32" s="9"/>
      <c r="X32" s="10"/>
      <c r="Y32" s="10"/>
      <c r="Z32" s="10"/>
      <c r="AA32" s="19">
        <f t="shared" si="2"/>
        <v>7204.8</v>
      </c>
      <c r="AB32" s="19">
        <f t="shared" si="3"/>
        <v>1801.2</v>
      </c>
      <c r="AC32" s="19">
        <f t="shared" si="0"/>
        <v>4322.88</v>
      </c>
      <c r="AD32" s="19">
        <f t="shared" si="1"/>
        <v>1080.72</v>
      </c>
      <c r="AE32" s="19">
        <f t="shared" si="4"/>
        <v>2701.8</v>
      </c>
      <c r="AF32" s="18"/>
    </row>
    <row r="33" spans="1:32" s="2" customFormat="1" ht="13.5" thickBot="1">
      <c r="A33" s="42"/>
      <c r="B33" s="65">
        <v>27</v>
      </c>
      <c r="C33" s="65">
        <v>9</v>
      </c>
      <c r="D33" s="65">
        <v>26</v>
      </c>
      <c r="E33" s="66">
        <v>18</v>
      </c>
      <c r="F33" s="66">
        <v>1</v>
      </c>
      <c r="G33" s="66">
        <v>731</v>
      </c>
      <c r="H33" s="15" t="s">
        <v>187</v>
      </c>
      <c r="I33" s="23" t="s">
        <v>53</v>
      </c>
      <c r="J33" s="53" t="s">
        <v>94</v>
      </c>
      <c r="K33" s="77">
        <v>8</v>
      </c>
      <c r="L33" s="8">
        <v>40</v>
      </c>
      <c r="M33" s="12" t="s">
        <v>115</v>
      </c>
      <c r="N33" s="29" t="s">
        <v>133</v>
      </c>
      <c r="O33" s="38" t="s">
        <v>146</v>
      </c>
      <c r="P33" s="22" t="s">
        <v>166</v>
      </c>
      <c r="Q33" s="72">
        <v>5403.6</v>
      </c>
      <c r="R33" s="34"/>
      <c r="S33" s="20">
        <v>771</v>
      </c>
      <c r="T33" s="20"/>
      <c r="U33" s="20"/>
      <c r="V33" s="9"/>
      <c r="W33" s="9">
        <v>892</v>
      </c>
      <c r="X33" s="10"/>
      <c r="Y33" s="10"/>
      <c r="Z33" s="10"/>
      <c r="AA33" s="19">
        <f t="shared" si="2"/>
        <v>7204.8</v>
      </c>
      <c r="AB33" s="19">
        <f t="shared" si="3"/>
        <v>1801.2</v>
      </c>
      <c r="AC33" s="19">
        <f t="shared" si="0"/>
        <v>4322.88</v>
      </c>
      <c r="AD33" s="19">
        <f t="shared" si="1"/>
        <v>1080.72</v>
      </c>
      <c r="AE33" s="19">
        <f t="shared" si="4"/>
        <v>2701.8</v>
      </c>
      <c r="AF33" s="18"/>
    </row>
    <row r="34" spans="1:32" s="2" customFormat="1" ht="13.5" thickBot="1">
      <c r="A34" s="42"/>
      <c r="B34" s="65">
        <v>28</v>
      </c>
      <c r="C34" s="65">
        <v>9</v>
      </c>
      <c r="D34" s="65">
        <v>26</v>
      </c>
      <c r="E34" s="66">
        <v>18</v>
      </c>
      <c r="F34" s="66">
        <v>1</v>
      </c>
      <c r="G34" s="66">
        <v>731</v>
      </c>
      <c r="H34" s="15" t="s">
        <v>188</v>
      </c>
      <c r="I34" s="23" t="s">
        <v>54</v>
      </c>
      <c r="J34" s="53" t="s">
        <v>95</v>
      </c>
      <c r="K34" s="77">
        <v>7</v>
      </c>
      <c r="L34" s="8">
        <v>40</v>
      </c>
      <c r="M34" s="12" t="s">
        <v>115</v>
      </c>
      <c r="N34" s="29" t="s">
        <v>134</v>
      </c>
      <c r="O34" s="38" t="s">
        <v>168</v>
      </c>
      <c r="P34" s="22" t="s">
        <v>167</v>
      </c>
      <c r="Q34" s="72">
        <v>5140.2</v>
      </c>
      <c r="R34" s="34"/>
      <c r="S34" s="20">
        <v>771</v>
      </c>
      <c r="T34" s="20"/>
      <c r="U34" s="20">
        <f>Q34*5.7%</f>
        <v>292.9914</v>
      </c>
      <c r="V34" s="9"/>
      <c r="W34" s="9"/>
      <c r="X34" s="10"/>
      <c r="Y34" s="10"/>
      <c r="Z34" s="10"/>
      <c r="AA34" s="19">
        <f t="shared" si="2"/>
        <v>6853.6</v>
      </c>
      <c r="AB34" s="19">
        <f t="shared" si="3"/>
        <v>1713.4</v>
      </c>
      <c r="AC34" s="19">
        <f t="shared" si="0"/>
        <v>4112.16</v>
      </c>
      <c r="AD34" s="19">
        <f t="shared" si="1"/>
        <v>1028.04</v>
      </c>
      <c r="AE34" s="19">
        <f t="shared" si="4"/>
        <v>2570.1</v>
      </c>
      <c r="AF34" s="18"/>
    </row>
    <row r="35" spans="1:32" s="2" customFormat="1" ht="13.5" thickBot="1">
      <c r="A35" s="42"/>
      <c r="B35" s="65">
        <v>29</v>
      </c>
      <c r="C35" s="65">
        <v>9</v>
      </c>
      <c r="D35" s="65">
        <v>26</v>
      </c>
      <c r="E35" s="66">
        <v>18</v>
      </c>
      <c r="F35" s="66">
        <v>1</v>
      </c>
      <c r="G35" s="66">
        <v>731</v>
      </c>
      <c r="H35" s="15" t="s">
        <v>188</v>
      </c>
      <c r="I35" s="24" t="s">
        <v>55</v>
      </c>
      <c r="J35" s="51" t="s">
        <v>96</v>
      </c>
      <c r="K35" s="77">
        <v>7</v>
      </c>
      <c r="L35" s="8">
        <v>40</v>
      </c>
      <c r="M35" s="12" t="s">
        <v>115</v>
      </c>
      <c r="N35" s="29" t="s">
        <v>134</v>
      </c>
      <c r="O35" s="38" t="s">
        <v>156</v>
      </c>
      <c r="P35" s="22" t="s">
        <v>166</v>
      </c>
      <c r="Q35" s="72">
        <v>5140.2</v>
      </c>
      <c r="R35" s="34"/>
      <c r="S35" s="20">
        <v>771</v>
      </c>
      <c r="T35" s="20"/>
      <c r="U35" s="20"/>
      <c r="V35" s="9"/>
      <c r="W35" s="9"/>
      <c r="X35" s="10"/>
      <c r="Y35" s="10"/>
      <c r="Z35" s="10"/>
      <c r="AA35" s="19">
        <f t="shared" si="2"/>
        <v>6853.6</v>
      </c>
      <c r="AB35" s="19">
        <f t="shared" si="3"/>
        <v>1713.4</v>
      </c>
      <c r="AC35" s="19">
        <f t="shared" si="0"/>
        <v>4112.16</v>
      </c>
      <c r="AD35" s="19">
        <f t="shared" si="1"/>
        <v>1028.04</v>
      </c>
      <c r="AE35" s="19">
        <f t="shared" si="4"/>
        <v>2570.1</v>
      </c>
      <c r="AF35" s="18"/>
    </row>
    <row r="36" spans="1:32" s="2" customFormat="1" ht="13.5" thickBot="1">
      <c r="A36" s="42"/>
      <c r="B36" s="65">
        <v>30</v>
      </c>
      <c r="C36" s="65">
        <v>9</v>
      </c>
      <c r="D36" s="65">
        <v>26</v>
      </c>
      <c r="E36" s="66">
        <v>18</v>
      </c>
      <c r="F36" s="66">
        <v>1</v>
      </c>
      <c r="G36" s="66">
        <v>731</v>
      </c>
      <c r="H36" s="15" t="s">
        <v>188</v>
      </c>
      <c r="I36" s="24" t="s">
        <v>56</v>
      </c>
      <c r="J36" s="52" t="s">
        <v>97</v>
      </c>
      <c r="K36" s="77">
        <v>7</v>
      </c>
      <c r="L36" s="8">
        <v>40</v>
      </c>
      <c r="M36" s="12" t="s">
        <v>115</v>
      </c>
      <c r="N36" s="29" t="s">
        <v>134</v>
      </c>
      <c r="O36" s="38" t="s">
        <v>157</v>
      </c>
      <c r="P36" s="22" t="s">
        <v>166</v>
      </c>
      <c r="Q36" s="72">
        <v>5140.2</v>
      </c>
      <c r="R36" s="34"/>
      <c r="S36" s="20">
        <v>771</v>
      </c>
      <c r="T36" s="20"/>
      <c r="U36" s="20"/>
      <c r="V36" s="9"/>
      <c r="W36" s="9">
        <v>892</v>
      </c>
      <c r="X36" s="10"/>
      <c r="Y36" s="10"/>
      <c r="Z36" s="10"/>
      <c r="AA36" s="19">
        <f t="shared" si="2"/>
        <v>6853.6</v>
      </c>
      <c r="AB36" s="19">
        <f t="shared" si="3"/>
        <v>1713.4</v>
      </c>
      <c r="AC36" s="19">
        <f t="shared" si="0"/>
        <v>4112.16</v>
      </c>
      <c r="AD36" s="19">
        <f t="shared" si="1"/>
        <v>1028.04</v>
      </c>
      <c r="AE36" s="19">
        <f t="shared" si="4"/>
        <v>2570.1</v>
      </c>
      <c r="AF36" s="18"/>
    </row>
    <row r="37" spans="1:32" s="2" customFormat="1" ht="13.5" thickBot="1">
      <c r="A37" s="42"/>
      <c r="B37" s="65">
        <v>31</v>
      </c>
      <c r="C37" s="65">
        <v>9</v>
      </c>
      <c r="D37" s="65">
        <v>26</v>
      </c>
      <c r="E37" s="66">
        <v>18</v>
      </c>
      <c r="F37" s="66">
        <v>1</v>
      </c>
      <c r="G37" s="66">
        <v>731</v>
      </c>
      <c r="H37" s="15" t="s">
        <v>188</v>
      </c>
      <c r="I37" s="24" t="s">
        <v>57</v>
      </c>
      <c r="J37" s="50" t="s">
        <v>98</v>
      </c>
      <c r="K37" s="77">
        <v>7</v>
      </c>
      <c r="L37" s="8">
        <v>40</v>
      </c>
      <c r="M37" s="12" t="s">
        <v>115</v>
      </c>
      <c r="N37" s="29" t="s">
        <v>134</v>
      </c>
      <c r="O37" s="38" t="s">
        <v>158</v>
      </c>
      <c r="P37" s="22" t="s">
        <v>167</v>
      </c>
      <c r="Q37" s="72">
        <v>5140.2</v>
      </c>
      <c r="R37" s="34"/>
      <c r="S37" s="20">
        <v>771</v>
      </c>
      <c r="T37" s="20"/>
      <c r="U37" s="20"/>
      <c r="V37" s="9"/>
      <c r="W37" s="9"/>
      <c r="X37" s="10"/>
      <c r="Y37" s="10"/>
      <c r="Z37" s="10"/>
      <c r="AA37" s="19">
        <f t="shared" si="2"/>
        <v>6853.6</v>
      </c>
      <c r="AB37" s="19">
        <f t="shared" si="3"/>
        <v>1713.4</v>
      </c>
      <c r="AC37" s="19">
        <f t="shared" si="0"/>
        <v>4112.16</v>
      </c>
      <c r="AD37" s="19">
        <f t="shared" si="1"/>
        <v>1028.04</v>
      </c>
      <c r="AE37" s="19">
        <f t="shared" si="4"/>
        <v>2570.1</v>
      </c>
      <c r="AF37" s="18"/>
    </row>
    <row r="38" spans="1:32" s="2" customFormat="1" ht="13.5" thickBot="1">
      <c r="A38" s="42"/>
      <c r="B38" s="65">
        <v>32</v>
      </c>
      <c r="C38" s="65">
        <v>9</v>
      </c>
      <c r="D38" s="65">
        <v>26</v>
      </c>
      <c r="E38" s="66">
        <v>18</v>
      </c>
      <c r="F38" s="66">
        <v>1</v>
      </c>
      <c r="G38" s="66">
        <v>731</v>
      </c>
      <c r="H38" s="15" t="s">
        <v>189</v>
      </c>
      <c r="I38" s="24" t="s">
        <v>32</v>
      </c>
      <c r="J38" s="54"/>
      <c r="K38" s="77">
        <v>7</v>
      </c>
      <c r="L38" s="8">
        <v>40</v>
      </c>
      <c r="M38" s="12" t="s">
        <v>115</v>
      </c>
      <c r="N38" s="28" t="s">
        <v>135</v>
      </c>
      <c r="O38" s="38" t="s">
        <v>154</v>
      </c>
      <c r="P38" s="22" t="s">
        <v>167</v>
      </c>
      <c r="Q38" s="72">
        <v>5140.2</v>
      </c>
      <c r="R38" s="34"/>
      <c r="S38" s="20">
        <v>771</v>
      </c>
      <c r="T38" s="20"/>
      <c r="U38" s="20"/>
      <c r="V38" s="9"/>
      <c r="W38" s="9"/>
      <c r="X38" s="10"/>
      <c r="Y38" s="10"/>
      <c r="Z38" s="10"/>
      <c r="AA38" s="19">
        <f t="shared" si="2"/>
        <v>6853.6</v>
      </c>
      <c r="AB38" s="19">
        <f t="shared" si="3"/>
        <v>1713.4</v>
      </c>
      <c r="AC38" s="19">
        <f t="shared" si="0"/>
        <v>4112.16</v>
      </c>
      <c r="AD38" s="19">
        <f t="shared" si="1"/>
        <v>1028.04</v>
      </c>
      <c r="AE38" s="19">
        <f t="shared" si="4"/>
        <v>2570.1</v>
      </c>
      <c r="AF38" s="18"/>
    </row>
    <row r="39" spans="1:32" s="2" customFormat="1" ht="13.5" thickBot="1">
      <c r="A39" s="42"/>
      <c r="B39" s="65">
        <v>33</v>
      </c>
      <c r="C39" s="65">
        <v>9</v>
      </c>
      <c r="D39" s="65">
        <v>26</v>
      </c>
      <c r="E39" s="66">
        <v>18</v>
      </c>
      <c r="F39" s="66">
        <v>1</v>
      </c>
      <c r="G39" s="66">
        <v>731</v>
      </c>
      <c r="H39" s="67" t="s">
        <v>190</v>
      </c>
      <c r="I39" s="24" t="s">
        <v>58</v>
      </c>
      <c r="J39" s="52" t="s">
        <v>99</v>
      </c>
      <c r="K39" s="77">
        <v>6</v>
      </c>
      <c r="L39" s="8">
        <v>40</v>
      </c>
      <c r="M39" s="12" t="s">
        <v>115</v>
      </c>
      <c r="N39" s="29" t="s">
        <v>136</v>
      </c>
      <c r="O39" s="38" t="s">
        <v>156</v>
      </c>
      <c r="P39" s="22" t="s">
        <v>166</v>
      </c>
      <c r="Q39" s="72">
        <v>4893.25</v>
      </c>
      <c r="R39" s="34"/>
      <c r="S39" s="20">
        <v>771</v>
      </c>
      <c r="T39" s="20"/>
      <c r="U39" s="20"/>
      <c r="V39" s="9"/>
      <c r="W39" s="9"/>
      <c r="X39" s="10"/>
      <c r="Y39" s="10"/>
      <c r="Z39" s="10"/>
      <c r="AA39" s="19">
        <f t="shared" si="2"/>
        <v>6524.333333333333</v>
      </c>
      <c r="AB39" s="19">
        <f t="shared" si="3"/>
        <v>1631.0833333333333</v>
      </c>
      <c r="AC39" s="19">
        <f t="shared" ref="AC39:AC55" si="5">SUM(Q39+R39)/30*24</f>
        <v>3914.5999999999995</v>
      </c>
      <c r="AD39" s="19">
        <f t="shared" si="1"/>
        <v>978.64999999999986</v>
      </c>
      <c r="AE39" s="19">
        <f t="shared" si="4"/>
        <v>2446.625</v>
      </c>
      <c r="AF39" s="18"/>
    </row>
    <row r="40" spans="1:32" s="2" customFormat="1" ht="13.5" thickBot="1">
      <c r="A40" s="42"/>
      <c r="B40" s="65">
        <v>34</v>
      </c>
      <c r="C40" s="65">
        <v>9</v>
      </c>
      <c r="D40" s="65">
        <v>26</v>
      </c>
      <c r="E40" s="66">
        <v>18</v>
      </c>
      <c r="F40" s="66">
        <v>1</v>
      </c>
      <c r="G40" s="66">
        <v>731</v>
      </c>
      <c r="H40" s="67" t="s">
        <v>190</v>
      </c>
      <c r="I40" s="23" t="s">
        <v>59</v>
      </c>
      <c r="J40" s="53" t="s">
        <v>100</v>
      </c>
      <c r="K40" s="77">
        <v>6</v>
      </c>
      <c r="L40" s="8">
        <v>40</v>
      </c>
      <c r="M40" s="12" t="s">
        <v>115</v>
      </c>
      <c r="N40" s="29" t="s">
        <v>136</v>
      </c>
      <c r="O40" s="38" t="s">
        <v>156</v>
      </c>
      <c r="P40" s="22" t="s">
        <v>166</v>
      </c>
      <c r="Q40" s="72">
        <v>4893.25</v>
      </c>
      <c r="R40" s="34"/>
      <c r="S40" s="20">
        <v>771</v>
      </c>
      <c r="T40" s="20"/>
      <c r="U40" s="20"/>
      <c r="V40" s="9"/>
      <c r="W40" s="9">
        <v>1784</v>
      </c>
      <c r="X40" s="10"/>
      <c r="Y40" s="10"/>
      <c r="Z40" s="10"/>
      <c r="AA40" s="19">
        <f t="shared" si="2"/>
        <v>6524.333333333333</v>
      </c>
      <c r="AB40" s="19">
        <f t="shared" si="3"/>
        <v>1631.0833333333333</v>
      </c>
      <c r="AC40" s="19">
        <f t="shared" si="5"/>
        <v>3914.5999999999995</v>
      </c>
      <c r="AD40" s="19">
        <f t="shared" si="1"/>
        <v>978.64999999999986</v>
      </c>
      <c r="AE40" s="19">
        <f t="shared" si="4"/>
        <v>2446.625</v>
      </c>
      <c r="AF40" s="18"/>
    </row>
    <row r="41" spans="1:32" s="2" customFormat="1" ht="13.5" thickBot="1">
      <c r="A41" s="42"/>
      <c r="B41" s="65">
        <v>35</v>
      </c>
      <c r="C41" s="65">
        <v>9</v>
      </c>
      <c r="D41" s="65">
        <v>26</v>
      </c>
      <c r="E41" s="66">
        <v>18</v>
      </c>
      <c r="F41" s="66">
        <v>1</v>
      </c>
      <c r="G41" s="66">
        <v>731</v>
      </c>
      <c r="H41" s="67" t="s">
        <v>190</v>
      </c>
      <c r="I41" s="24" t="s">
        <v>60</v>
      </c>
      <c r="J41" s="52" t="s">
        <v>101</v>
      </c>
      <c r="K41" s="77">
        <v>6</v>
      </c>
      <c r="L41" s="8">
        <v>40</v>
      </c>
      <c r="M41" s="12" t="s">
        <v>115</v>
      </c>
      <c r="N41" s="29" t="s">
        <v>136</v>
      </c>
      <c r="O41" s="38" t="s">
        <v>156</v>
      </c>
      <c r="P41" s="22" t="s">
        <v>166</v>
      </c>
      <c r="Q41" s="72">
        <v>4893.25</v>
      </c>
      <c r="R41" s="34"/>
      <c r="S41" s="20">
        <v>771</v>
      </c>
      <c r="T41" s="20"/>
      <c r="U41" s="20"/>
      <c r="V41" s="9"/>
      <c r="W41" s="9">
        <v>1784</v>
      </c>
      <c r="X41" s="10"/>
      <c r="Y41" s="10"/>
      <c r="Z41" s="10"/>
      <c r="AA41" s="19">
        <f t="shared" si="2"/>
        <v>6524.333333333333</v>
      </c>
      <c r="AB41" s="19">
        <f t="shared" si="3"/>
        <v>1631.0833333333333</v>
      </c>
      <c r="AC41" s="19">
        <f t="shared" si="5"/>
        <v>3914.5999999999995</v>
      </c>
      <c r="AD41" s="19">
        <f t="shared" si="1"/>
        <v>978.64999999999986</v>
      </c>
      <c r="AE41" s="19">
        <f t="shared" si="4"/>
        <v>2446.625</v>
      </c>
      <c r="AF41" s="18"/>
    </row>
    <row r="42" spans="1:32" s="2" customFormat="1" ht="13.5" thickBot="1">
      <c r="A42" s="42"/>
      <c r="B42" s="65">
        <v>36</v>
      </c>
      <c r="C42" s="65">
        <v>9</v>
      </c>
      <c r="D42" s="65">
        <v>26</v>
      </c>
      <c r="E42" s="66">
        <v>18</v>
      </c>
      <c r="F42" s="66">
        <v>1</v>
      </c>
      <c r="G42" s="66">
        <v>731</v>
      </c>
      <c r="H42" s="15" t="s">
        <v>191</v>
      </c>
      <c r="I42" s="24" t="s">
        <v>61</v>
      </c>
      <c r="J42" s="52" t="s">
        <v>102</v>
      </c>
      <c r="K42" s="77">
        <v>5</v>
      </c>
      <c r="L42" s="8">
        <v>40</v>
      </c>
      <c r="M42" s="12" t="s">
        <v>115</v>
      </c>
      <c r="N42" s="29" t="s">
        <v>137</v>
      </c>
      <c r="O42" s="38" t="s">
        <v>159</v>
      </c>
      <c r="P42" s="22" t="s">
        <v>167</v>
      </c>
      <c r="Q42" s="72">
        <v>4662.55</v>
      </c>
      <c r="R42" s="34"/>
      <c r="S42" s="20">
        <v>771</v>
      </c>
      <c r="T42" s="20"/>
      <c r="U42" s="20"/>
      <c r="V42" s="9"/>
      <c r="W42" s="9"/>
      <c r="X42" s="10"/>
      <c r="Y42" s="10"/>
      <c r="Z42" s="10"/>
      <c r="AA42" s="19">
        <f t="shared" si="2"/>
        <v>6216.7333333333336</v>
      </c>
      <c r="AB42" s="19">
        <f t="shared" si="3"/>
        <v>1554.1833333333334</v>
      </c>
      <c r="AC42" s="19">
        <f t="shared" si="5"/>
        <v>3730.0400000000004</v>
      </c>
      <c r="AD42" s="19">
        <f t="shared" si="1"/>
        <v>932.5100000000001</v>
      </c>
      <c r="AE42" s="19">
        <f t="shared" si="4"/>
        <v>2331.2750000000001</v>
      </c>
      <c r="AF42" s="18"/>
    </row>
    <row r="43" spans="1:32" s="2" customFormat="1" ht="13.5" thickBot="1">
      <c r="A43" s="42"/>
      <c r="B43" s="65">
        <v>37</v>
      </c>
      <c r="C43" s="65">
        <v>9</v>
      </c>
      <c r="D43" s="65">
        <v>26</v>
      </c>
      <c r="E43" s="66">
        <v>18</v>
      </c>
      <c r="F43" s="66">
        <v>1</v>
      </c>
      <c r="G43" s="66">
        <v>731</v>
      </c>
      <c r="H43" s="15" t="s">
        <v>191</v>
      </c>
      <c r="I43" s="24" t="s">
        <v>62</v>
      </c>
      <c r="J43" s="52" t="s">
        <v>103</v>
      </c>
      <c r="K43" s="77">
        <v>5</v>
      </c>
      <c r="L43" s="8">
        <v>40</v>
      </c>
      <c r="M43" s="12" t="s">
        <v>115</v>
      </c>
      <c r="N43" s="31" t="s">
        <v>137</v>
      </c>
      <c r="O43" s="38" t="s">
        <v>160</v>
      </c>
      <c r="P43" s="22" t="s">
        <v>167</v>
      </c>
      <c r="Q43" s="72">
        <v>4622.55</v>
      </c>
      <c r="R43" s="34"/>
      <c r="S43" s="20">
        <v>771</v>
      </c>
      <c r="T43" s="20"/>
      <c r="U43" s="20"/>
      <c r="V43" s="9"/>
      <c r="W43" s="9"/>
      <c r="X43" s="10"/>
      <c r="Y43" s="10"/>
      <c r="Z43" s="10"/>
      <c r="AA43" s="19">
        <f t="shared" si="2"/>
        <v>6163.4000000000005</v>
      </c>
      <c r="AB43" s="19">
        <f t="shared" si="3"/>
        <v>1540.8500000000001</v>
      </c>
      <c r="AC43" s="19">
        <f t="shared" si="5"/>
        <v>3698.04</v>
      </c>
      <c r="AD43" s="19">
        <f t="shared" si="1"/>
        <v>924.51</v>
      </c>
      <c r="AE43" s="19">
        <f t="shared" si="4"/>
        <v>2311.2750000000001</v>
      </c>
      <c r="AF43" s="18"/>
    </row>
    <row r="44" spans="1:32" s="2" customFormat="1" ht="13.5" thickBot="1">
      <c r="A44" s="42"/>
      <c r="B44" s="65">
        <v>38</v>
      </c>
      <c r="C44" s="65">
        <v>9</v>
      </c>
      <c r="D44" s="65">
        <v>26</v>
      </c>
      <c r="E44" s="66">
        <v>18</v>
      </c>
      <c r="F44" s="66">
        <v>1</v>
      </c>
      <c r="G44" s="66">
        <v>731</v>
      </c>
      <c r="H44" s="15" t="s">
        <v>191</v>
      </c>
      <c r="I44" s="24" t="s">
        <v>63</v>
      </c>
      <c r="J44" s="51" t="s">
        <v>104</v>
      </c>
      <c r="K44" s="77">
        <v>5</v>
      </c>
      <c r="L44" s="8">
        <v>40</v>
      </c>
      <c r="M44" s="12" t="s">
        <v>115</v>
      </c>
      <c r="N44" s="31" t="s">
        <v>137</v>
      </c>
      <c r="O44" s="40" t="s">
        <v>161</v>
      </c>
      <c r="P44" s="22" t="s">
        <v>167</v>
      </c>
      <c r="Q44" s="72">
        <v>4622.55</v>
      </c>
      <c r="R44" s="34"/>
      <c r="S44" s="20">
        <v>771</v>
      </c>
      <c r="T44" s="20"/>
      <c r="U44" s="20"/>
      <c r="V44" s="9"/>
      <c r="W44" s="9"/>
      <c r="X44" s="10"/>
      <c r="Y44" s="10"/>
      <c r="Z44" s="10"/>
      <c r="AA44" s="19">
        <f t="shared" si="2"/>
        <v>6163.4000000000005</v>
      </c>
      <c r="AB44" s="19">
        <f t="shared" si="3"/>
        <v>1540.8500000000001</v>
      </c>
      <c r="AC44" s="19">
        <f t="shared" si="5"/>
        <v>3698.04</v>
      </c>
      <c r="AD44" s="19">
        <f t="shared" si="1"/>
        <v>924.51</v>
      </c>
      <c r="AE44" s="19">
        <f t="shared" si="4"/>
        <v>2311.2750000000001</v>
      </c>
      <c r="AF44" s="18"/>
    </row>
    <row r="45" spans="1:32" s="2" customFormat="1" ht="13.5" thickBot="1">
      <c r="A45" s="42"/>
      <c r="B45" s="65">
        <v>39</v>
      </c>
      <c r="C45" s="65">
        <v>9</v>
      </c>
      <c r="D45" s="65">
        <v>26</v>
      </c>
      <c r="E45" s="66">
        <v>18</v>
      </c>
      <c r="F45" s="66">
        <v>1</v>
      </c>
      <c r="G45" s="66">
        <v>731</v>
      </c>
      <c r="H45" s="15" t="s">
        <v>191</v>
      </c>
      <c r="I45" s="26" t="s">
        <v>64</v>
      </c>
      <c r="J45" s="55" t="s">
        <v>105</v>
      </c>
      <c r="K45" s="77">
        <v>5</v>
      </c>
      <c r="L45" s="8">
        <v>40</v>
      </c>
      <c r="M45" s="12" t="s">
        <v>115</v>
      </c>
      <c r="N45" s="32" t="s">
        <v>137</v>
      </c>
      <c r="O45" s="39" t="s">
        <v>156</v>
      </c>
      <c r="P45" s="22" t="s">
        <v>166</v>
      </c>
      <c r="Q45" s="73">
        <v>4622.55</v>
      </c>
      <c r="R45" s="34"/>
      <c r="S45" s="20">
        <v>771</v>
      </c>
      <c r="T45" s="20"/>
      <c r="U45" s="20"/>
      <c r="V45" s="9"/>
      <c r="W45" s="9"/>
      <c r="X45" s="10"/>
      <c r="Y45" s="10"/>
      <c r="Z45" s="10"/>
      <c r="AA45" s="19">
        <f t="shared" si="2"/>
        <v>6163.4000000000005</v>
      </c>
      <c r="AB45" s="19">
        <f t="shared" si="3"/>
        <v>1540.8500000000001</v>
      </c>
      <c r="AC45" s="19">
        <f t="shared" si="5"/>
        <v>3698.04</v>
      </c>
      <c r="AD45" s="19">
        <f t="shared" si="1"/>
        <v>924.51</v>
      </c>
      <c r="AE45" s="19">
        <f t="shared" si="4"/>
        <v>2311.2750000000001</v>
      </c>
      <c r="AF45" s="18"/>
    </row>
    <row r="46" spans="1:32" s="2" customFormat="1" ht="13.5" thickBot="1">
      <c r="A46" s="42"/>
      <c r="B46" s="65">
        <v>40</v>
      </c>
      <c r="C46" s="65">
        <v>9</v>
      </c>
      <c r="D46" s="65">
        <v>26</v>
      </c>
      <c r="E46" s="66">
        <v>18</v>
      </c>
      <c r="F46" s="66">
        <v>1</v>
      </c>
      <c r="G46" s="66">
        <v>731</v>
      </c>
      <c r="H46" s="15" t="s">
        <v>191</v>
      </c>
      <c r="I46" s="24" t="s">
        <v>65</v>
      </c>
      <c r="J46" s="51" t="s">
        <v>106</v>
      </c>
      <c r="K46" s="77">
        <v>5</v>
      </c>
      <c r="L46" s="8">
        <v>40</v>
      </c>
      <c r="M46" s="12" t="s">
        <v>115</v>
      </c>
      <c r="N46" s="29" t="s">
        <v>137</v>
      </c>
      <c r="O46" s="38" t="s">
        <v>162</v>
      </c>
      <c r="P46" s="22" t="s">
        <v>167</v>
      </c>
      <c r="Q46" s="72">
        <v>4622.55</v>
      </c>
      <c r="R46" s="34"/>
      <c r="S46" s="20">
        <v>771</v>
      </c>
      <c r="T46" s="20"/>
      <c r="U46" s="20"/>
      <c r="V46" s="9"/>
      <c r="W46" s="9">
        <v>892</v>
      </c>
      <c r="X46" s="10"/>
      <c r="Y46" s="10"/>
      <c r="Z46" s="10"/>
      <c r="AA46" s="19">
        <f t="shared" si="2"/>
        <v>6163.4000000000005</v>
      </c>
      <c r="AB46" s="19">
        <f t="shared" si="3"/>
        <v>1540.8500000000001</v>
      </c>
      <c r="AC46" s="19">
        <f t="shared" si="5"/>
        <v>3698.04</v>
      </c>
      <c r="AD46" s="19">
        <f t="shared" si="1"/>
        <v>924.51</v>
      </c>
      <c r="AE46" s="19">
        <f t="shared" si="4"/>
        <v>2311.2750000000001</v>
      </c>
      <c r="AF46" s="18"/>
    </row>
    <row r="47" spans="1:32" s="2" customFormat="1" ht="13.5" thickBot="1">
      <c r="A47" s="42"/>
      <c r="B47" s="65">
        <v>41</v>
      </c>
      <c r="C47" s="65">
        <v>9</v>
      </c>
      <c r="D47" s="65">
        <v>26</v>
      </c>
      <c r="E47" s="66">
        <v>18</v>
      </c>
      <c r="F47" s="66">
        <v>1</v>
      </c>
      <c r="G47" s="66">
        <v>731</v>
      </c>
      <c r="H47" s="67" t="s">
        <v>192</v>
      </c>
      <c r="I47" s="44" t="s">
        <v>66</v>
      </c>
      <c r="J47" s="51" t="s">
        <v>107</v>
      </c>
      <c r="K47" s="77">
        <v>4</v>
      </c>
      <c r="L47" s="8">
        <v>40</v>
      </c>
      <c r="M47" s="12" t="s">
        <v>115</v>
      </c>
      <c r="N47" s="29" t="s">
        <v>138</v>
      </c>
      <c r="O47" s="38" t="s">
        <v>152</v>
      </c>
      <c r="P47" s="22" t="s">
        <v>167</v>
      </c>
      <c r="Q47" s="72">
        <v>4443.75</v>
      </c>
      <c r="R47" s="34"/>
      <c r="S47" s="20">
        <v>771</v>
      </c>
      <c r="T47" s="20"/>
      <c r="U47" s="20">
        <f>Q47*5.7%</f>
        <v>253.29375000000002</v>
      </c>
      <c r="V47" s="9"/>
      <c r="W47" s="9"/>
      <c r="X47" s="10"/>
      <c r="Y47" s="10"/>
      <c r="Z47" s="10"/>
      <c r="AA47" s="19">
        <f t="shared" si="2"/>
        <v>5925</v>
      </c>
      <c r="AB47" s="19">
        <f t="shared" si="3"/>
        <v>1481.25</v>
      </c>
      <c r="AC47" s="19">
        <f t="shared" si="5"/>
        <v>3555</v>
      </c>
      <c r="AD47" s="19">
        <f t="shared" si="1"/>
        <v>888.75</v>
      </c>
      <c r="AE47" s="19">
        <f t="shared" si="4"/>
        <v>2221.875</v>
      </c>
      <c r="AF47" s="18"/>
    </row>
    <row r="48" spans="1:32" s="2" customFormat="1" ht="13.5" thickBot="1">
      <c r="A48" s="42"/>
      <c r="B48" s="65">
        <v>42</v>
      </c>
      <c r="C48" s="65">
        <v>9</v>
      </c>
      <c r="D48" s="65">
        <v>26</v>
      </c>
      <c r="E48" s="66">
        <v>18</v>
      </c>
      <c r="F48" s="66">
        <v>1</v>
      </c>
      <c r="G48" s="66">
        <v>731</v>
      </c>
      <c r="H48" s="67" t="s">
        <v>192</v>
      </c>
      <c r="I48" s="44" t="s">
        <v>71</v>
      </c>
      <c r="J48" s="51" t="s">
        <v>112</v>
      </c>
      <c r="K48" s="77">
        <v>4</v>
      </c>
      <c r="L48" s="8">
        <v>40</v>
      </c>
      <c r="M48" s="12" t="s">
        <v>115</v>
      </c>
      <c r="N48" s="30" t="s">
        <v>138</v>
      </c>
      <c r="O48" s="38" t="s">
        <v>152</v>
      </c>
      <c r="P48" s="22" t="s">
        <v>166</v>
      </c>
      <c r="Q48" s="72">
        <v>4443.75</v>
      </c>
      <c r="R48" s="34"/>
      <c r="S48" s="20">
        <v>771</v>
      </c>
      <c r="T48" s="20"/>
      <c r="U48" s="20">
        <f>Q48*5.7%</f>
        <v>253.29375000000002</v>
      </c>
      <c r="V48" s="9"/>
      <c r="W48" s="9"/>
      <c r="X48" s="10"/>
      <c r="Y48" s="10"/>
      <c r="Z48" s="10"/>
      <c r="AA48" s="19">
        <f t="shared" si="2"/>
        <v>5925</v>
      </c>
      <c r="AB48" s="19">
        <f t="shared" si="3"/>
        <v>1481.25</v>
      </c>
      <c r="AC48" s="19">
        <f t="shared" si="5"/>
        <v>3555</v>
      </c>
      <c r="AD48" s="19">
        <f t="shared" si="1"/>
        <v>888.75</v>
      </c>
      <c r="AE48" s="19">
        <f t="shared" si="4"/>
        <v>2221.875</v>
      </c>
      <c r="AF48" s="18"/>
    </row>
    <row r="49" spans="1:32" s="2" customFormat="1" ht="13.5" thickBot="1">
      <c r="A49" s="42"/>
      <c r="B49" s="65">
        <v>43</v>
      </c>
      <c r="C49" s="65">
        <v>9</v>
      </c>
      <c r="D49" s="65">
        <v>26</v>
      </c>
      <c r="E49" s="66">
        <v>18</v>
      </c>
      <c r="F49" s="66">
        <v>1</v>
      </c>
      <c r="G49" s="66">
        <v>731</v>
      </c>
      <c r="H49" s="67" t="s">
        <v>193</v>
      </c>
      <c r="I49" s="44" t="s">
        <v>68</v>
      </c>
      <c r="J49" s="51" t="s">
        <v>109</v>
      </c>
      <c r="K49" s="77">
        <v>4</v>
      </c>
      <c r="L49" s="8">
        <v>40</v>
      </c>
      <c r="M49" s="12" t="s">
        <v>115</v>
      </c>
      <c r="N49" s="30" t="s">
        <v>139</v>
      </c>
      <c r="O49" s="38" t="s">
        <v>153</v>
      </c>
      <c r="P49" s="22" t="s">
        <v>167</v>
      </c>
      <c r="Q49" s="72">
        <v>4443.75</v>
      </c>
      <c r="R49" s="34"/>
      <c r="S49" s="20">
        <v>771</v>
      </c>
      <c r="T49" s="20"/>
      <c r="U49" s="20">
        <f>Q49*5.7%</f>
        <v>253.29375000000002</v>
      </c>
      <c r="V49" s="9"/>
      <c r="W49" s="9">
        <v>892</v>
      </c>
      <c r="X49" s="10"/>
      <c r="Y49" s="10"/>
      <c r="Z49" s="10"/>
      <c r="AA49" s="19">
        <f t="shared" si="2"/>
        <v>5925</v>
      </c>
      <c r="AB49" s="19">
        <f t="shared" si="3"/>
        <v>1481.25</v>
      </c>
      <c r="AC49" s="19">
        <f t="shared" si="5"/>
        <v>3555</v>
      </c>
      <c r="AD49" s="19">
        <f t="shared" si="1"/>
        <v>888.75</v>
      </c>
      <c r="AE49" s="19">
        <f t="shared" si="4"/>
        <v>2221.875</v>
      </c>
      <c r="AF49" s="18"/>
    </row>
    <row r="50" spans="1:32" s="2" customFormat="1" ht="13.5" thickBot="1">
      <c r="A50" s="42"/>
      <c r="B50" s="65">
        <v>44</v>
      </c>
      <c r="C50" s="65">
        <v>9</v>
      </c>
      <c r="D50" s="65">
        <v>26</v>
      </c>
      <c r="E50" s="66">
        <v>18</v>
      </c>
      <c r="F50" s="66">
        <v>1</v>
      </c>
      <c r="G50" s="66">
        <v>731</v>
      </c>
      <c r="H50" s="15" t="s">
        <v>194</v>
      </c>
      <c r="I50" s="44" t="s">
        <v>201</v>
      </c>
      <c r="J50" s="51" t="s">
        <v>202</v>
      </c>
      <c r="K50" s="77">
        <v>3</v>
      </c>
      <c r="L50" s="8">
        <v>40</v>
      </c>
      <c r="M50" s="12" t="s">
        <v>115</v>
      </c>
      <c r="N50" s="29" t="s">
        <v>140</v>
      </c>
      <c r="O50" s="38" t="s">
        <v>152</v>
      </c>
      <c r="P50" s="22" t="s">
        <v>167</v>
      </c>
      <c r="Q50" s="72">
        <v>4247.45</v>
      </c>
      <c r="R50" s="34"/>
      <c r="S50" s="20">
        <v>771</v>
      </c>
      <c r="T50" s="20"/>
      <c r="U50" s="20"/>
      <c r="V50" s="9"/>
      <c r="W50" s="9"/>
      <c r="X50" s="10"/>
      <c r="Y50" s="10"/>
      <c r="Z50" s="10"/>
      <c r="AA50" s="19">
        <f t="shared" si="2"/>
        <v>5663.2666666666664</v>
      </c>
      <c r="AB50" s="19">
        <f t="shared" si="3"/>
        <v>1415.8166666666666</v>
      </c>
      <c r="AC50" s="19">
        <f t="shared" si="5"/>
        <v>3397.9599999999996</v>
      </c>
      <c r="AD50" s="19">
        <f t="shared" si="1"/>
        <v>849.4899999999999</v>
      </c>
      <c r="AE50" s="19">
        <f t="shared" si="4"/>
        <v>2123.7249999999999</v>
      </c>
      <c r="AF50" s="18"/>
    </row>
    <row r="51" spans="1:32" s="2" customFormat="1" ht="13.5" thickBot="1">
      <c r="A51" s="42"/>
      <c r="B51" s="65">
        <v>45</v>
      </c>
      <c r="C51" s="65">
        <v>9</v>
      </c>
      <c r="D51" s="65">
        <v>26</v>
      </c>
      <c r="E51" s="66">
        <v>18</v>
      </c>
      <c r="F51" s="66">
        <v>1</v>
      </c>
      <c r="G51" s="66">
        <v>731</v>
      </c>
      <c r="H51" s="67" t="s">
        <v>195</v>
      </c>
      <c r="I51" s="44" t="s">
        <v>69</v>
      </c>
      <c r="J51" s="51" t="s">
        <v>110</v>
      </c>
      <c r="K51" s="77">
        <v>3</v>
      </c>
      <c r="L51" s="8">
        <v>40</v>
      </c>
      <c r="M51" s="12" t="s">
        <v>115</v>
      </c>
      <c r="N51" s="30" t="s">
        <v>141</v>
      </c>
      <c r="O51" s="38" t="s">
        <v>152</v>
      </c>
      <c r="P51" s="22" t="s">
        <v>167</v>
      </c>
      <c r="Q51" s="72">
        <v>4247.45</v>
      </c>
      <c r="R51" s="34"/>
      <c r="S51" s="20">
        <v>771</v>
      </c>
      <c r="T51" s="20"/>
      <c r="U51" s="20">
        <f>Q51*9.5%</f>
        <v>403.50774999999999</v>
      </c>
      <c r="V51" s="9"/>
      <c r="W51" s="9"/>
      <c r="X51" s="10"/>
      <c r="Y51" s="10"/>
      <c r="Z51" s="10"/>
      <c r="AA51" s="19">
        <f t="shared" si="2"/>
        <v>5663.2666666666664</v>
      </c>
      <c r="AB51" s="19">
        <f t="shared" si="3"/>
        <v>1415.8166666666666</v>
      </c>
      <c r="AC51" s="19">
        <f t="shared" si="5"/>
        <v>3397.9599999999996</v>
      </c>
      <c r="AD51" s="19">
        <f t="shared" si="1"/>
        <v>849.4899999999999</v>
      </c>
      <c r="AE51" s="19">
        <f t="shared" si="4"/>
        <v>2123.7249999999999</v>
      </c>
      <c r="AF51" s="18"/>
    </row>
    <row r="52" spans="1:32" s="2" customFormat="1" ht="13.5" thickBot="1">
      <c r="A52" s="42"/>
      <c r="B52" s="65">
        <v>46</v>
      </c>
      <c r="C52" s="65">
        <v>9</v>
      </c>
      <c r="D52" s="65">
        <v>26</v>
      </c>
      <c r="E52" s="66">
        <v>18</v>
      </c>
      <c r="F52" s="66">
        <v>1</v>
      </c>
      <c r="G52" s="66">
        <v>731</v>
      </c>
      <c r="H52" s="67" t="s">
        <v>195</v>
      </c>
      <c r="I52" s="44" t="s">
        <v>70</v>
      </c>
      <c r="J52" s="51" t="s">
        <v>111</v>
      </c>
      <c r="K52" s="77">
        <v>3</v>
      </c>
      <c r="L52" s="8">
        <v>40</v>
      </c>
      <c r="M52" s="12" t="s">
        <v>115</v>
      </c>
      <c r="N52" s="30" t="s">
        <v>141</v>
      </c>
      <c r="O52" s="38" t="s">
        <v>152</v>
      </c>
      <c r="P52" s="22" t="s">
        <v>167</v>
      </c>
      <c r="Q52" s="72">
        <v>4247.45</v>
      </c>
      <c r="R52" s="34"/>
      <c r="S52" s="20">
        <v>771</v>
      </c>
      <c r="T52" s="20"/>
      <c r="U52" s="20"/>
      <c r="V52" s="9"/>
      <c r="W52" s="9"/>
      <c r="X52" s="10"/>
      <c r="Y52" s="10"/>
      <c r="Z52" s="10"/>
      <c r="AA52" s="19">
        <f t="shared" si="2"/>
        <v>5663.2666666666664</v>
      </c>
      <c r="AB52" s="19">
        <f t="shared" si="3"/>
        <v>1415.8166666666666</v>
      </c>
      <c r="AC52" s="19">
        <f t="shared" si="5"/>
        <v>3397.9599999999996</v>
      </c>
      <c r="AD52" s="19">
        <f t="shared" si="1"/>
        <v>849.4899999999999</v>
      </c>
      <c r="AE52" s="19">
        <f t="shared" si="4"/>
        <v>2123.7249999999999</v>
      </c>
      <c r="AF52" s="18"/>
    </row>
    <row r="53" spans="1:32" s="2" customFormat="1" ht="13.5" thickBot="1">
      <c r="A53" s="42"/>
      <c r="B53" s="65">
        <v>47</v>
      </c>
      <c r="C53" s="65">
        <v>9</v>
      </c>
      <c r="D53" s="65">
        <v>26</v>
      </c>
      <c r="E53" s="66">
        <v>18</v>
      </c>
      <c r="F53" s="66">
        <v>1</v>
      </c>
      <c r="G53" s="66">
        <v>731</v>
      </c>
      <c r="H53" s="67" t="s">
        <v>195</v>
      </c>
      <c r="I53" s="44" t="s">
        <v>32</v>
      </c>
      <c r="J53" s="51"/>
      <c r="K53" s="77">
        <v>3</v>
      </c>
      <c r="L53" s="8">
        <v>40</v>
      </c>
      <c r="M53" s="12" t="s">
        <v>115</v>
      </c>
      <c r="N53" s="28" t="s">
        <v>141</v>
      </c>
      <c r="O53" s="38" t="s">
        <v>152</v>
      </c>
      <c r="P53" s="22" t="s">
        <v>167</v>
      </c>
      <c r="Q53" s="72">
        <v>4247.45</v>
      </c>
      <c r="R53" s="34"/>
      <c r="S53" s="20">
        <v>771</v>
      </c>
      <c r="T53" s="20"/>
      <c r="U53" s="20"/>
      <c r="V53" s="9"/>
      <c r="W53" s="9"/>
      <c r="X53" s="10"/>
      <c r="Y53" s="10"/>
      <c r="Z53" s="10"/>
      <c r="AA53" s="19">
        <f t="shared" si="2"/>
        <v>5663.2666666666664</v>
      </c>
      <c r="AB53" s="19">
        <f t="shared" si="3"/>
        <v>1415.8166666666666</v>
      </c>
      <c r="AC53" s="19">
        <f t="shared" si="5"/>
        <v>3397.9599999999996</v>
      </c>
      <c r="AD53" s="19">
        <f t="shared" si="1"/>
        <v>849.4899999999999</v>
      </c>
      <c r="AE53" s="19">
        <f t="shared" si="4"/>
        <v>2123.7249999999999</v>
      </c>
      <c r="AF53" s="18"/>
    </row>
    <row r="54" spans="1:32" s="2" customFormat="1" ht="13.5" thickBot="1">
      <c r="A54" s="42"/>
      <c r="B54" s="65">
        <v>48</v>
      </c>
      <c r="C54" s="65">
        <v>9</v>
      </c>
      <c r="D54" s="65">
        <v>26</v>
      </c>
      <c r="E54" s="66">
        <v>18</v>
      </c>
      <c r="F54" s="66">
        <v>1</v>
      </c>
      <c r="G54" s="66">
        <v>731</v>
      </c>
      <c r="H54" s="15" t="s">
        <v>196</v>
      </c>
      <c r="I54" s="44" t="s">
        <v>72</v>
      </c>
      <c r="J54" s="51" t="s">
        <v>113</v>
      </c>
      <c r="K54" s="77">
        <v>1</v>
      </c>
      <c r="L54" s="8">
        <v>40</v>
      </c>
      <c r="M54" s="12" t="s">
        <v>115</v>
      </c>
      <c r="N54" s="30" t="s">
        <v>142</v>
      </c>
      <c r="O54" s="38" t="s">
        <v>152</v>
      </c>
      <c r="P54" s="22" t="s">
        <v>167</v>
      </c>
      <c r="Q54" s="72">
        <v>3941.05</v>
      </c>
      <c r="R54" s="34"/>
      <c r="S54" s="20">
        <v>771</v>
      </c>
      <c r="T54" s="20"/>
      <c r="U54" s="20">
        <f>Q54*5.7%</f>
        <v>224.63985000000002</v>
      </c>
      <c r="V54" s="9"/>
      <c r="W54" s="9"/>
      <c r="X54" s="10"/>
      <c r="Y54" s="10"/>
      <c r="Z54" s="10"/>
      <c r="AA54" s="19">
        <f t="shared" si="2"/>
        <v>5254.7333333333336</v>
      </c>
      <c r="AB54" s="19">
        <f t="shared" si="3"/>
        <v>1313.6833333333334</v>
      </c>
      <c r="AC54" s="19">
        <f t="shared" si="5"/>
        <v>3152.84</v>
      </c>
      <c r="AD54" s="19">
        <f t="shared" si="1"/>
        <v>788.21</v>
      </c>
      <c r="AE54" s="19">
        <f t="shared" si="4"/>
        <v>1970.5250000000001</v>
      </c>
      <c r="AF54" s="18"/>
    </row>
    <row r="55" spans="1:32" s="2" customFormat="1" ht="13.5" thickBot="1">
      <c r="A55" s="42"/>
      <c r="B55" s="65">
        <v>49</v>
      </c>
      <c r="C55" s="65">
        <v>9</v>
      </c>
      <c r="D55" s="65">
        <v>26</v>
      </c>
      <c r="E55" s="66">
        <v>18</v>
      </c>
      <c r="F55" s="66">
        <v>1</v>
      </c>
      <c r="G55" s="66">
        <v>731</v>
      </c>
      <c r="H55" s="15" t="s">
        <v>196</v>
      </c>
      <c r="I55" s="45" t="s">
        <v>73</v>
      </c>
      <c r="J55" s="55" t="s">
        <v>114</v>
      </c>
      <c r="K55" s="77">
        <v>1</v>
      </c>
      <c r="L55" s="8">
        <v>40</v>
      </c>
      <c r="M55" s="12" t="s">
        <v>115</v>
      </c>
      <c r="N55" s="33" t="s">
        <v>142</v>
      </c>
      <c r="O55" s="39" t="s">
        <v>152</v>
      </c>
      <c r="P55" s="22" t="s">
        <v>167</v>
      </c>
      <c r="Q55" s="73">
        <v>3941.05</v>
      </c>
      <c r="R55" s="34"/>
      <c r="S55" s="20">
        <v>771</v>
      </c>
      <c r="T55" s="20"/>
      <c r="U55" s="20">
        <f>Q55*3.8%</f>
        <v>149.75990000000002</v>
      </c>
      <c r="V55" s="9"/>
      <c r="W55" s="9"/>
      <c r="X55" s="10"/>
      <c r="Y55" s="10"/>
      <c r="Z55" s="10"/>
      <c r="AA55" s="19">
        <f t="shared" si="2"/>
        <v>5254.7333333333336</v>
      </c>
      <c r="AB55" s="19">
        <f t="shared" si="3"/>
        <v>1313.6833333333334</v>
      </c>
      <c r="AC55" s="19">
        <f t="shared" si="5"/>
        <v>3152.84</v>
      </c>
      <c r="AD55" s="19">
        <f t="shared" si="1"/>
        <v>788.21</v>
      </c>
      <c r="AE55" s="19">
        <f t="shared" si="4"/>
        <v>1970.5250000000001</v>
      </c>
      <c r="AF55" s="18"/>
    </row>
    <row r="56" spans="1:32">
      <c r="Q56" s="14">
        <f t="shared" ref="Q56:U56" si="6">SUM(Q7:Q55)</f>
        <v>457401</v>
      </c>
      <c r="R56" s="14">
        <f t="shared" si="6"/>
        <v>12627.550000000003</v>
      </c>
      <c r="S56" s="14">
        <f t="shared" si="6"/>
        <v>39659</v>
      </c>
      <c r="T56" s="14">
        <f t="shared" si="6"/>
        <v>1336</v>
      </c>
      <c r="U56" s="14">
        <f t="shared" si="6"/>
        <v>9318.5861000000004</v>
      </c>
      <c r="V56" s="14">
        <f>SUM(V7:V55)</f>
        <v>0</v>
      </c>
      <c r="W56" s="14">
        <f>SUM(W7:W55)</f>
        <v>9812</v>
      </c>
      <c r="X56" s="14">
        <f>SUM(X7:X55)</f>
        <v>0</v>
      </c>
      <c r="Y56" s="14"/>
      <c r="Z56" s="14">
        <f t="shared" ref="Z56:AF56" si="7">SUM(Z7:Z55)</f>
        <v>0</v>
      </c>
      <c r="AA56" s="14">
        <f t="shared" si="7"/>
        <v>626704.73333333351</v>
      </c>
      <c r="AB56" s="14">
        <f t="shared" si="7"/>
        <v>156676.18333333338</v>
      </c>
      <c r="AC56" s="14">
        <f t="shared" si="7"/>
        <v>376022.83999999979</v>
      </c>
      <c r="AD56" s="14">
        <f t="shared" si="7"/>
        <v>94005.709999999948</v>
      </c>
      <c r="AE56" s="14">
        <f t="shared" si="7"/>
        <v>211763.77500000002</v>
      </c>
      <c r="AF56" s="14">
        <f t="shared" si="7"/>
        <v>0</v>
      </c>
    </row>
  </sheetData>
  <sortState ref="H6:AL476">
    <sortCondition ref="H6:H476"/>
  </sortState>
  <mergeCells count="9">
    <mergeCell ref="AA5:AF5"/>
    <mergeCell ref="A7:A8"/>
    <mergeCell ref="B1:Z1"/>
    <mergeCell ref="Q5:U5"/>
    <mergeCell ref="X5:Z5"/>
    <mergeCell ref="V5:W5"/>
    <mergeCell ref="E2:K2"/>
    <mergeCell ref="H4:I4"/>
    <mergeCell ref="Y3:AE3"/>
  </mergeCells>
  <printOptions horizontalCentered="1"/>
  <pageMargins left="0.21" right="0.2" top="0.5" bottom="0" header="0.56999999999999995" footer="0.31496062992125984"/>
  <pageSetup paperSize="14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al 31 de DICIEMBRE 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RecursosHumanos</cp:lastModifiedBy>
  <cp:lastPrinted>2014-11-11T18:07:31Z</cp:lastPrinted>
  <dcterms:created xsi:type="dcterms:W3CDTF">2014-05-13T21:55:13Z</dcterms:created>
  <dcterms:modified xsi:type="dcterms:W3CDTF">2015-01-16T17:14:34Z</dcterms:modified>
</cp:coreProperties>
</file>